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443" documentId="120_S{2AC9BD13-BADA-5192-A53E-5A8FF88502F6}" xr6:coauthVersionLast="47" xr6:coauthVersionMax="47" xr10:uidLastSave="{2AF3AC20-25BB-4CF8-89B9-0EAEF14CCBE8}"/>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B8" i="5"/>
  <c r="B9" i="5"/>
  <c r="B10"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B11" i="5"/>
  <c r="G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<sst xmlns="http://schemas.openxmlformats.org/spreadsheetml/2006/main" count="181536" uniqueCount="39146">
  <si>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</si>
  <si>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</si>
  <si>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</si>
  <si>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</si>
  <si>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</si>
  <si>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</si>
  <si>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</si>
  <si>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</si>
  <si>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</si>
  <si>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</si>
  <si>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</si>
  <si>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</si>
  <si>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</si>
  <si>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</si>
  <si>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</si>
  <si>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</si>
  <si>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</si>
  <si>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</si>
  <si>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</si>
  <si>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</si>
  <si>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</si>
  <si>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</si>
  <si>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</si>
  <si>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</si>
  <si>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</si>
  <si>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</si>
  <si>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</si>
  <si>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</si>
  <si>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</si>
  <si>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</si>
  <si>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</si>
  <si>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</si>
  <si>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</si>
  <si>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</si>
  <si>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</si>
  <si>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</si>
  <si>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</si>
  <si>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</si>
  <si>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</si>
  <si>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</si>
  <si>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</si>
  <si>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</si>
  <si>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</si>
  <si>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</si>
  <si>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</si>
  <si>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</si>
  <si>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</si>
  <si>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</si>
  <si>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</si>
  <si>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</si>
  <si>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</si>
  <si>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</si>
  <si>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</si>
  <si>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</si>
  <si>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</si>
  <si>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</si>
  <si>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</si>
  <si>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</si>
  <si>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</si>
  <si>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</si>
  <si>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</si>
  <si>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</si>
  <si>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</si>
  <si>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</si>
  <si>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</si>
  <si>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</si>
  <si>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</si>
  <si>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</si>
  <si>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</si>
  <si>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</si>
  <si>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</si>
  <si>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</si>
  <si>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</si>
  <si>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</si>
  <si>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</si>
  <si>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</si>
  <si>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</si>
  <si>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</si>
  <si>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</si>
  <si>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</si>
  <si>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</si>
  <si>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</si>
  <si>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</si>
  <si>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</si>
  <si>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</si>
  <si>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</si>
  <si>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</si>
  <si>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</si>
  <si>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</si>
  <si>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</si>
  <si>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</si>
  <si>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</si>
  <si>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</si>
  <si>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</si>
  <si>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</si>
  <si>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</si>
  <si>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</si>
  <si>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</si>
  <si>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</si>
  <si>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</si>
  <si>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</si>
  <si>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</si>
  <si>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</si>
  <si>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</si>
  <si>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</si>
  <si>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</si>
  <si>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</si>
  <si>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</si>
  <si>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</si>
  <si>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</si>
  <si>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</si>
  <si>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</si>
  <si>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</si>
  <si>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</si>
  <si>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</si>
  <si>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</si>
  <si>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</si>
  <si>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</si>
  <si>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</si>
  <si>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</si>
  <si>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</si>
  <si>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</si>
  <si>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</si>
  <si>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</si>
  <si>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</si>
  <si>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</si>
  <si>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</si>
  <si>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</si>
  <si>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</si>
  <si>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</si>
  <si>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</si>
  <si>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</si>
  <si>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</si>
  <si>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</si>
  <si>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</si>
  <si>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</si>
  <si>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</si>
  <si>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</si>
  <si>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</si>
  <si>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</si>
  <si>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</si>
  <si>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</si>
  <si>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</si>
  <si>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</si>
  <si>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</si>
  <si>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</si>
  <si>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</si>
  <si>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</si>
  <si>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</si>
  <si>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</si>
  <si>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</si>
  <si>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</si>
  <si>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</si>
  <si>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</si>
  <si>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</si>
  <si>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</si>
  <si>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</si>
  <si>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</si>
  <si>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</si>
  <si>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</si>
  <si>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</si>
  <si>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</si>
  <si>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</si>
  <si>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</si>
  <si>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</si>
  <si>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</si>
  <si>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</si>
  <si>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</si>
  <si>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</si>
  <si>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</si>
  <si>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</si>
  <si>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</si>
  <si>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</si>
  <si>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</si>
  <si>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</si>
  <si>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</si>
  <si>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</si>
  <si>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</si>
  <si>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</si>
  <si>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</si>
  <si>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</si>
  <si>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</si>
  <si>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</si>
  <si>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</si>
  <si>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</si>
  <si>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</si>
  <si>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</si>
  <si>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</si>
  <si>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</si>
  <si>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</si>
  <si>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</si>
  <si>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</si>
  <si>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</si>
  <si>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</si>
  <si>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</si>
  <si>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</si>
  <si>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</si>
  <si>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</si>
  <si>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</si>
  <si>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</si>
  <si>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</si>
  <si>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</si>
  <si>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</si>
  <si>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</si>
  <si>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</si>
  <si>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</si>
  <si>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</si>
  <si>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</si>
  <si>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</si>
  <si>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</si>
  <si>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</si>
  <si>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</si>
  <si>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</si>
  <si>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</si>
  <si>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</si>
  <si>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</si>
  <si>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</si>
  <si>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</si>
  <si>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</si>
  <si>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</si>
  <si>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</si>
  <si>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</si>
  <si>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</si>
  <si>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</si>
  <si>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</si>
  <si>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</si>
  <si>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</si>
  <si>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</si>
  <si>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</si>
  <si>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</si>
  <si>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</si>
  <si>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</si>
  <si>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</si>
  <si>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</si>
  <si>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</si>
  <si>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</si>
  <si>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</si>
  <si>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</si>
  <si>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</si>
  <si>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</si>
  <si>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</si>
  <si>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</si>
  <si>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</si>
  <si>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</si>
  <si>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</si>
  <si>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</si>
  <si>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</si>
  <si>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</si>
  <si>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</si>
  <si>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</si>
  <si>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</si>
  <si>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</si>
  <si>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</si>
  <si>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</si>
  <si>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</si>
  <si>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</si>
  <si>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</si>
  <si>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</si>
  <si>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</si>
  <si>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</si>
  <si>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</si>
  <si>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</si>
  <si>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</si>
  <si>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</si>
  <si>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</si>
  <si>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</si>
  <si>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</si>
  <si>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</si>
  <si>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</si>
  <si>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</si>
  <si>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</si>
  <si>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</si>
  <si>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</si>
  <si>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</si>
  <si>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</si>
  <si>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</si>
  <si>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</si>
  <si>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</si>
  <si>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</si>
  <si>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</si>
  <si>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</si>
  <si>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</si>
  <si>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</si>
  <si>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</si>
  <si>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</si>
  <si>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</si>
  <si>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</si>
  <si>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</si>
  <si>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</si>
  <si>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</si>
  <si>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</si>
  <si>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</si>
  <si>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</si>
  <si>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</si>
  <si>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</si>
  <si>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</si>
  <si>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</si>
  <si>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</si>
  <si>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</si>
  <si>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</si>
  <si>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</si>
  <si>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</si>
  <si>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</si>
  <si>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</si>
  <si>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</si>
  <si>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</si>
  <si>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</si>
  <si>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</si>
  <si>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</si>
  <si>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</si>
  <si>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</si>
  <si>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</si>
  <si>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</si>
  <si>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</si>
  <si>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</si>
  <si>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</si>
  <si>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</si>
  <si>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</si>
  <si>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</si>
  <si>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</si>
  <si>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</si>
  <si>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</si>
  <si>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</si>
  <si>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</si>
  <si>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</si>
  <si>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</si>
  <si>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</si>
  <si>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</si>
  <si>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</si>
  <si>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</si>
  <si>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</si>
  <si>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</si>
  <si>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</si>
  <si>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</si>
  <si>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</si>
  <si>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</si>
  <si>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</si>
  <si>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</si>
  <si>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</si>
  <si>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</si>
  <si>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</si>
  <si>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</si>
  <si>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</si>
  <si>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</si>
  <si>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</si>
  <si>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</si>
  <si>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</si>
  <si>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</si>
  <si>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</si>
  <si>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</si>
  <si>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</si>
  <si>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</si>
  <si>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</si>
  <si>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</si>
  <si>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</si>
  <si>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</si>
  <si>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</si>
  <si>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</si>
  <si>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</si>
  <si>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</si>
  <si>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</si>
  <si>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</si>
  <si>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</si>
  <si>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</si>
  <si>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</si>
  <si>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</si>
  <si>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</si>
  <si>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</si>
  <si>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</si>
  <si>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</si>
  <si>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</si>
  <si>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</si>
  <si>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</si>
  <si>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</si>
  <si>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</si>
  <si>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</si>
  <si>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</si>
  <si>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</si>
  <si>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</si>
  <si>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</si>
  <si>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</si>
  <si>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</si>
  <si>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</si>
  <si>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</si>
  <si>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</si>
  <si>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</si>
  <si>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</si>
  <si>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</si>
  <si>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</si>
  <si>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</si>
  <si>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</si>
  <si>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</si>
  <si>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</si>
  <si>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</si>
  <si>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</si>
  <si>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</si>
  <si>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</si>
  <si>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</si>
  <si>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</si>
  <si>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</si>
  <si>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</si>
  <si>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</si>
  <si>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</si>
  <si>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</si>
  <si>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</si>
  <si>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</si>
  <si>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</si>
  <si>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</si>
  <si>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</si>
  <si>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</si>
  <si>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</si>
  <si>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</si>
  <si>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</si>
  <si>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</si>
  <si>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</si>
  <si>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</si>
  <si>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</si>
  <si>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</si>
  <si>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</si>
  <si>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</si>
  <si>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</si>
  <si>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</si>
  <si>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</si>
  <si>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</si>
  <si>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</si>
  <si>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</si>
  <si>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</si>
  <si>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</si>
  <si>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</si>
  <si>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</si>
  <si>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</si>
  <si>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</si>
  <si>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</si>
  <si>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</si>
  <si>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</si>
  <si>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</si>
  <si>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</si>
  <si>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</si>
  <si>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</si>
  <si>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</si>
  <si>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</si>
  <si>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</si>
  <si>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</si>
  <si>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</si>
  <si>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</si>
  <si>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</si>
  <si>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</si>
  <si>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</si>
  <si>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</si>
  <si>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</si>
  <si>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</si>
  <si>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</si>
  <si>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</si>
  <si>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</si>
  <si>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</si>
  <si>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</si>
  <si>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</si>
  <si>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</si>
  <si>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</si>
  <si>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</si>
  <si>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</si>
  <si>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</si>
  <si>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</si>
  <si>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</si>
  <si>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</si>
  <si>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</si>
  <si>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</si>
  <si>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</si>
  <si>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</si>
  <si>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</si>
  <si>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</si>
  <si>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</si>
  <si>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</si>
  <si>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</si>
  <si>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</si>
  <si>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</si>
  <si>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</si>
  <si>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</si>
  <si>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</si>
  <si>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</si>
  <si>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</si>
  <si>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</si>
  <si>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</si>
  <si>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</si>
  <si>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</si>
  <si>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</si>
  <si>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</si>
  <si>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</si>
  <si>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</si>
  <si>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</si>
  <si>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</si>
  <si>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</si>
  <si>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</si>
  <si>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</si>
  <si>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</si>
  <si>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</si>
  <si>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</si>
  <si>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</si>
  <si>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</si>
  <si>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</si>
  <si>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</si>
  <si>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</si>
  <si>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</si>
  <si>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</si>
  <si>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</si>
  <si>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</si>
  <si>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</si>
  <si>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</si>
  <si>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</si>
  <si>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</si>
  <si>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</si>
  <si>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</si>
  <si>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</si>
  <si>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</si>
  <si>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</si>
  <si>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</si>
  <si>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</si>
  <si>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</si>
  <si>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</si>
  <si>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</si>
  <si>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</si>
  <si>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</si>
  <si>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</si>
  <si>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</si>
  <si>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</si>
  <si>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</si>
  <si>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</si>
  <si>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</si>
  <si>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</si>
  <si>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</si>
  <si>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</si>
  <si>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</si>
  <si>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</si>
  <si>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</si>
  <si>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</si>
  <si>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</si>
  <si>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</si>
  <si>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</si>
  <si>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</si>
  <si>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</si>
  <si>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</si>
  <si>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</si>
  <si>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</si>
  <si>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</si>
  <si>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</si>
  <si>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</si>
  <si>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</si>
  <si>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</si>
  <si>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</si>
  <si>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</si>
  <si>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</si>
  <si>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</si>
  <si>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</si>
  <si>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</si>
  <si>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</si>
  <si>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</si>
  <si>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</si>
  <si>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</si>
  <si>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</si>
  <si>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</si>
  <si>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</si>
  <si>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</si>
  <si>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</si>
  <si>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</si>
  <si>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</si>
  <si>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</si>
  <si>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</si>
  <si>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</si>
  <si>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</si>
  <si>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</si>
  <si>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</si>
  <si>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</si>
  <si>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</si>
  <si>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</si>
  <si>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</si>
  <si>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</si>
  <si>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</si>
  <si>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</si>
  <si>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</si>
  <si>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</si>
  <si>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</si>
  <si>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</si>
  <si>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</si>
  <si>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</si>
  <si>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</si>
  <si>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</si>
  <si>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</si>
  <si>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</si>
  <si>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</si>
  <si>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</si>
  <si>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</si>
  <si>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</si>
  <si>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</si>
  <si>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</si>
  <si>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</si>
  <si>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</si>
  <si>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</si>
  <si>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</si>
  <si>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</si>
  <si>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</si>
  <si>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</si>
  <si>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</si>
  <si>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</si>
  <si>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</si>
  <si>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</si>
  <si>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</si>
  <si>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</si>
  <si>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</si>
  <si>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</si>
  <si>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</si>
  <si>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</si>
  <si>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</si>
  <si>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</si>
  <si>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</si>
  <si>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</si>
  <si>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</si>
  <si>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</si>
  <si>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</si>
  <si>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</si>
  <si>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</si>
  <si>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</si>
  <si>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</si>
  <si>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</si>
  <si>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</si>
  <si>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</si>
  <si>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</si>
  <si>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</si>
  <si>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</si>
  <si>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</si>
  <si>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</si>
  <si>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</si>
  <si>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</si>
  <si>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</si>
  <si>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</si>
  <si>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</si>
  <si>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</si>
  <si>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</si>
  <si>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</si>
  <si>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</si>
  <si>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</si>
  <si>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</si>
  <si>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</si>
  <si>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</si>
  <si>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</si>
  <si>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</si>
  <si>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</si>
  <si>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</si>
  <si>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</si>
  <si>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</si>
  <si>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</si>
  <si>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</si>
  <si>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</si>
  <si>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</si>
  <si>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</si>
  <si>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</si>
  <si>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</si>
  <si>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</si>
  <si>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</si>
  <si>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</si>
  <si>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</si>
  <si>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</si>
  <si>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</si>
  <si>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</si>
  <si>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</si>
  <si>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</si>
  <si>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</si>
  <si>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</si>
  <si>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</si>
  <si>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</si>
  <si>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</si>
  <si>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</si>
  <si>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</si>
  <si>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</si>
  <si>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</si>
  <si>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</si>
  <si>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</si>
  <si>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</si>
  <si>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</si>
  <si>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</si>
  <si>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</si>
  <si>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</si>
  <si>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</si>
  <si>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</si>
  <si>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</si>
  <si>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</si>
  <si>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</si>
  <si>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</si>
  <si>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</si>
  <si>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</si>
  <si>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</si>
  <si>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</si>
  <si>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</si>
  <si>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</si>
  <si>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</si>
  <si>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</si>
  <si>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</si>
  <si>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</si>
  <si>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</si>
  <si>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</si>
  <si>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</si>
  <si>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</si>
  <si>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</si>
  <si>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</si>
  <si>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</si>
  <si>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</si>
  <si>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</si>
  <si>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</si>
  <si>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</si>
  <si>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</si>
  <si>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</si>
  <si>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</si>
  <si>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</si>
  <si>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</si>
  <si>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</si>
  <si>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</si>
  <si>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</si>
  <si>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</si>
  <si>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</si>
  <si>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</si>
  <si>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</si>
  <si>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</si>
  <si>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</si>
  <si>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</si>
  <si>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</si>
  <si>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</si>
  <si>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</si>
  <si>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</si>
  <si>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</si>
  <si>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</si>
  <si>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</si>
  <si>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</si>
  <si>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</si>
  <si>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</si>
  <si>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</si>
  <si>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</si>
  <si>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</si>
  <si>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</si>
  <si>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</si>
  <si>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</si>
  <si>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</si>
  <si>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</si>
  <si>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</si>
  <si>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</si>
  <si>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</si>
  <si>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</si>
  <si>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</si>
  <si>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</si>
  <si>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</si>
  <si>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</si>
  <si>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</si>
  <si>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</si>
  <si>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</si>
  <si>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</si>
  <si>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</si>
  <si>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</si>
  <si>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</si>
  <si>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</si>
  <si>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</si>
  <si>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</si>
  <si>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</si>
  <si>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</si>
  <si>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</si>
  <si>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</si>
  <si>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</si>
  <si>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</si>
  <si>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</si>
  <si>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</si>
  <si>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</si>
  <si>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</si>
  <si>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</si>
  <si>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</si>
  <si>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</si>
  <si>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</si>
  <si>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</si>
  <si>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</si>
  <si>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</si>
  <si>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</si>
  <si>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</si>
  <si>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</si>
  <si>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</si>
  <si>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</si>
  <si>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</si>
  <si>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</si>
  <si>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</si>
  <si>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</si>
  <si>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</si>
  <si>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</si>
  <si>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</si>
  <si>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</si>
  <si>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</si>
  <si>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</si>
  <si>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</si>
  <si>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</si>
  <si>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</si>
  <si>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</si>
  <si>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</si>
  <si>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</si>
  <si>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</si>
  <si>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</si>
  <si>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</si>
  <si>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</si>
  <si>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</si>
  <si>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</si>
  <si>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</si>
  <si>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</si>
  <si>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</si>
  <si>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</si>
  <si>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</si>
  <si>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</si>
  <si>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</si>
  <si>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</si>
  <si>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</si>
  <si>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</si>
  <si>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</si>
  <si>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</si>
  <si>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</si>
  <si>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</si>
  <si>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</si>
  <si>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</si>
  <si>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</si>
  <si>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</si>
  <si>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</si>
  <si>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</si>
  <si>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</si>
  <si>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</si>
  <si>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</si>
  <si>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</si>
  <si>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</si>
  <si>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</si>
  <si>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</si>
  <si>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</si>
  <si>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</si>
  <si>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</si>
  <si>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</si>
  <si>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</si>
  <si>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</si>
  <si>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</si>
  <si>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</si>
  <si>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</si>
  <si>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</si>
  <si>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</si>
  <si>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</si>
  <si>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</si>
  <si>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</si>
  <si>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</si>
  <si>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</si>
  <si>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</si>
  <si>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</si>
  <si>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</si>
  <si>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</si>
  <si>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</si>
  <si>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</si>
  <si>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</si>
  <si>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</si>
  <si>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</si>
  <si>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</si>
  <si>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</si>
  <si>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</si>
  <si>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</si>
  <si>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</si>
  <si>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</si>
  <si>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</si>
  <si>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</si>
  <si>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</si>
  <si>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</si>
  <si>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</si>
  <si>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</si>
  <si>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</si>
  <si>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</si>
  <si>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</si>
  <si>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</si>
  <si>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</si>
  <si>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</si>
  <si>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</si>
  <si>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</si>
  <si>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</si>
  <si>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</si>
  <si>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</si>
  <si>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</si>
  <si>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</si>
  <si>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</si>
  <si>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</si>
  <si>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</si>
  <si>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</si>
  <si>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</si>
  <si>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</si>
  <si>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</si>
  <si>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</si>
  <si>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</si>
  <si>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</si>
  <si>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</si>
  <si>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</si>
  <si>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</si>
  <si>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</si>
  <si>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</si>
  <si>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</si>
  <si>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</si>
  <si>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</si>
  <si>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</si>
  <si>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</si>
  <si>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</si>
  <si>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</si>
  <si>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</si>
  <si>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</si>
  <si>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</si>
  <si>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</si>
  <si>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</si>
  <si>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</si>
  <si>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</si>
  <si>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</si>
  <si>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</si>
  <si>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</si>
  <si>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</si>
  <si>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</si>
  <si>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</si>
  <si>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</si>
  <si>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</si>
  <si>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</si>
  <si>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</si>
  <si>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</si>
  <si>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</si>
  <si>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</si>
  <si>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</si>
  <si>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</si>
  <si>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</si>
  <si>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</si>
  <si>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</si>
  <si>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</si>
  <si>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</si>
  <si>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</si>
  <si>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</si>
  <si>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</si>
  <si>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</si>
  <si>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</si>
  <si>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</si>
  <si>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</si>
  <si>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</si>
  <si>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</si>
  <si>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</si>
  <si>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</si>
  <si>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</si>
  <si>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</si>
  <si>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</si>
  <si>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</si>
  <si>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</si>
  <si>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</si>
  <si>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</si>
  <si>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</si>
  <si>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</si>
  <si>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</si>
  <si>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</si>
  <si>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</si>
  <si>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</si>
  <si>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</si>
  <si>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</si>
  <si>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</si>
  <si>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</si>
  <si>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</si>
  <si>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</si>
  <si>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</si>
  <si>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</si>
  <si>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</si>
  <si>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</si>
  <si>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</si>
  <si>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</si>
  <si>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</si>
  <si>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</si>
  <si>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</si>
  <si>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</si>
  <si>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</si>
  <si>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</si>
  <si>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</si>
  <si>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</si>
  <si>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</si>
  <si>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</si>
  <si>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</si>
  <si>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</si>
  <si>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</si>
  <si>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</si>
  <si>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</si>
  <si>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</si>
  <si>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</si>
  <si>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</si>
  <si>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</si>
  <si>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</si>
  <si>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</si>
  <si>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</si>
  <si>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</si>
  <si>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</si>
  <si>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</si>
  <si>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</si>
  <si>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</si>
  <si>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</si>
  <si>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</si>
  <si>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</si>
  <si>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</si>
  <si>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</si>
  <si>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</si>
  <si>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</si>
  <si>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</si>
  <si>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</si>
  <si>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</si>
  <si>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</si>
  <si>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</si>
  <si>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</si>
  <si>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</si>
  <si>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</si>
  <si>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</si>
  <si>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</si>
  <si>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</si>
  <si>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</si>
  <si>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</si>
  <si>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</si>
  <si>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</si>
  <si>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</si>
  <si>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</si>
  <si>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</si>
  <si>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</si>
  <si>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</si>
  <si>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</si>
  <si>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</si>
  <si>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</si>
  <si>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</si>
  <si>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</si>
  <si>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</si>
  <si>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</si>
  <si>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</si>
  <si>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</si>
  <si>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</si>
  <si>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</si>
  <si>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</si>
  <si>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</si>
  <si>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</si>
  <si>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</si>
  <si>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</si>
  <si>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</si>
  <si>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</si>
  <si>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</si>
  <si>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</si>
  <si>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</si>
  <si>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</si>
  <si>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</si>
  <si>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</si>
  <si>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</si>
  <si>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</si>
  <si>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</si>
  <si>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</si>
  <si>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</si>
  <si>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</si>
  <si>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</si>
  <si>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</si>
  <si>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</si>
  <si>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</si>
  <si>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</si>
  <si>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</si>
  <si>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</si>
  <si>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</si>
  <si>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</si>
  <si>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</si>
  <si>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</si>
  <si>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</si>
  <si>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</si>
  <si>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</si>
  <si>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</si>
  <si>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</si>
  <si>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</si>
  <si>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</si>
  <si>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</si>
  <si>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</si>
  <si>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</si>
  <si>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</si>
  <si>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</si>
  <si>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</si>
  <si>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</si>
  <si>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</si>
  <si>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</si>
  <si>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</si>
  <si>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</si>
  <si>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</si>
  <si>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</si>
  <si>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</si>
  <si>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</si>
  <si>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</si>
  <si>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</si>
  <si>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</si>
  <si>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</si>
  <si>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</si>
  <si>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</si>
  <si>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</si>
  <si>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</si>
  <si>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</si>
  <si>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</si>
  <si>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</si>
  <si>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</si>
  <si>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</si>
  <si>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</si>
  <si>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</si>
  <si>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</si>
  <si>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</si>
  <si>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</si>
  <si>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</si>
  <si>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</si>
  <si>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</si>
  <si>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</si>
  <si>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</si>
  <si>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</si>
  <si>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</si>
  <si>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</si>
  <si>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</si>
  <si>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</si>
  <si>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</si>
  <si>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</si>
  <si>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</si>
  <si>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</si>
  <si>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</si>
  <si>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</si>
  <si>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</si>
  <si>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</si>
  <si>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</si>
  <si>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</si>
  <si>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</si>
  <si>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</si>
  <si>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</si>
  <si>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</si>
  <si>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</si>
  <si>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</si>
  <si>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</si>
  <si>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</si>
  <si>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</si>
  <si>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</si>
  <si>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</si>
  <si>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</si>
  <si>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</si>
  <si>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</si>
  <si>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</si>
  <si>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</si>
  <si>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</si>
  <si>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</si>
  <si>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</si>
  <si>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</si>
  <si>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</si>
  <si>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</si>
  <si>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</si>
  <si>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</si>
  <si>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</si>
  <si>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</si>
  <si>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</si>
  <si>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</si>
  <si>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</si>
  <si>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</si>
  <si>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</si>
  <si>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</si>
  <si>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</si>
  <si>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</si>
  <si>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</si>
  <si>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</si>
  <si>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</si>
  <si>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</si>
  <si>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</si>
  <si>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</si>
  <si>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</si>
  <si>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</si>
  <si>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</si>
  <si>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</si>
  <si>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</si>
  <si>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</si>
  <si>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</si>
  <si>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</si>
  <si>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</si>
  <si>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</si>
  <si>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</si>
  <si>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</si>
  <si>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</si>
  <si>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</si>
  <si>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</si>
  <si>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</si>
  <si>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</si>
  <si>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</si>
  <si>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</si>
  <si>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</si>
  <si>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</si>
  <si>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</si>
  <si>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</si>
  <si>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</si>
  <si>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</si>
  <si>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</si>
  <si>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</si>
  <si>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</si>
  <si>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</si>
  <si>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</si>
  <si>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</si>
  <si>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</si>
  <si>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</si>
  <si>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</si>
  <si>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</si>
  <si>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</si>
  <si>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</si>
  <si>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</si>
  <si>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</si>
  <si>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</si>
  <si>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</si>
  <si>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</si>
  <si>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</si>
  <si>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</si>
  <si>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</si>
  <si>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</si>
  <si>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</si>
  <si>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</si>
  <si>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</si>
  <si>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</si>
  <si>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</si>
  <si>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</si>
  <si>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</si>
  <si>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</si>
  <si>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</si>
  <si>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</si>
  <si>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</si>
  <si>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</si>
  <si>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</si>
  <si>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</si>
  <si>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</si>
  <si>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</si>
  <si>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</si>
  <si>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</si>
  <si>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</si>
  <si>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</si>
  <si>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</si>
  <si>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</si>
  <si>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</si>
  <si>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</si>
  <si>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</si>
  <si>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</si>
  <si>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</si>
  <si>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</si>
  <si>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</si>
  <si>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</si>
  <si>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</si>
  <si>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</si>
  <si>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</si>
  <si>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</si>
  <si>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</si>
  <si>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</si>
  <si>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</si>
  <si>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</si>
  <si>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</si>
  <si>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</si>
  <si>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</si>
  <si>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</si>
  <si>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</si>
  <si>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</si>
  <si>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</si>
  <si>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</si>
  <si>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</si>
  <si>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</si>
  <si>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</si>
  <si>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</si>
  <si>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</si>
  <si>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</si>
  <si>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</si>
  <si>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</si>
  <si>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</si>
  <si>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</si>
  <si>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</si>
  <si>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</si>
  <si>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</si>
  <si>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</si>
  <si>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</si>
  <si>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</si>
  <si>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</si>
  <si>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</si>
  <si>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</si>
  <si>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</si>
  <si>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</si>
  <si>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</si>
  <si>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</si>
  <si>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</si>
  <si>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</si>
  <si>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</si>
  <si>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</si>
  <si>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</si>
  <si>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</si>
  <si>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</si>
  <si>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</si>
  <si>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</si>
  <si>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</si>
  <si>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</si>
  <si>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</si>
  <si>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</si>
  <si>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</si>
  <si>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</si>
  <si>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</si>
  <si>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</si>
  <si>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</si>
  <si>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</si>
  <si>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</si>
  <si>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</si>
  <si>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</si>
  <si>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</si>
  <si>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</si>
  <si>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</si>
  <si>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</si>
  <si>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</si>
  <si>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</si>
  <si>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</si>
  <si>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</si>
  <si>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</si>
  <si>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</si>
  <si>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</si>
  <si>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</si>
  <si>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</si>
  <si>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</si>
  <si>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</si>
  <si>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</si>
  <si>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</si>
  <si>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</si>
  <si>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</si>
  <si>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</si>
  <si>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</si>
  <si>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</si>
  <si>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</si>
  <si>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</si>
  <si>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</si>
  <si>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</si>
  <si>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</si>
  <si>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</si>
  <si>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</si>
  <si>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</si>
  <si>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</si>
  <si>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</si>
  <si>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</si>
  <si>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</si>
  <si>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</si>
  <si>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</si>
  <si>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</si>
  <si>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</si>
  <si>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</si>
  <si>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</si>
  <si>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</si>
  <si>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</si>
  <si>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</si>
  <si>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</si>
  <si>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</si>
  <si>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</si>
  <si>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</si>
  <si>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</si>
  <si>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</si>
  <si>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</si>
  <si>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</si>
  <si>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</si>
  <si>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</si>
  <si>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</si>
  <si>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</si>
  <si>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</si>
  <si>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</si>
  <si>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</si>
  <si>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</si>
  <si>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</si>
  <si>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</si>
  <si>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</si>
  <si>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</si>
  <si>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</si>
  <si>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</si>
  <si>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</si>
  <si>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</si>
  <si>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</si>
  <si>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</si>
  <si>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</si>
  <si>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</si>
  <si>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</si>
  <si>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</si>
  <si>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</si>
  <si>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</si>
  <si>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</si>
  <si>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</si>
  <si>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</si>
  <si>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</si>
  <si>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</si>
  <si>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</si>
  <si>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</si>
  <si>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</si>
  <si>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</si>
  <si>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</si>
  <si>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</si>
  <si>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</si>
  <si>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</si>
  <si>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</si>
  <si>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</si>
  <si>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</si>
  <si>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</si>
  <si>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</si>
  <si>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</si>
  <si>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</si>
  <si>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</si>
  <si>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</si>
  <si>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</si>
  <si>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</si>
  <si>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</si>
  <si>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</si>
  <si>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</si>
  <si>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</si>
  <si>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</si>
  <si>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</si>
  <si>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</si>
  <si>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</si>
  <si>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</si>
  <si>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</si>
  <si>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</si>
  <si>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</si>
  <si>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</si>
  <si>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</si>
  <si>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</si>
  <si>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</si>
  <si>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</si>
  <si>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</si>
  <si>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</si>
  <si>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</si>
  <si>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</si>
  <si>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</si>
  <si>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</si>
  <si>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</si>
  <si>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</si>
  <si>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</si>
  <si>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</si>
  <si>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</si>
  <si>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</si>
  <si>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</si>
  <si>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</si>
  <si>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</si>
  <si>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</si>
  <si>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</si>
  <si>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</si>
  <si>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</si>
  <si>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</si>
  <si>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</si>
  <si>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</si>
  <si>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</si>
  <si>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</si>
  <si>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</si>
  <si>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</si>
  <si>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</si>
  <si>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</si>
  <si>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</si>
  <si>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</si>
  <si>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</si>
  <si>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</si>
  <si>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</si>
  <si>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</si>
  <si>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</si>
  <si>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</si>
  <si>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</si>
  <si>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</si>
  <si>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</si>
  <si>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</si>
  <si>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</si>
  <si>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</si>
  <si>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</si>
  <si>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</si>
  <si>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</si>
  <si>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</si>
  <si>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</si>
  <si>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</si>
  <si>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</si>
  <si>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</si>
  <si>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</si>
  <si>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</si>
  <si>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</si>
  <si>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</si>
  <si>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</si>
  <si>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</si>
  <si>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</si>
  <si>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</si>
  <si>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</si>
  <si>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</si>
  <si>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</si>
  <si>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</si>
  <si>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</si>
  <si>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</si>
  <si>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</si>
  <si>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</si>
  <si>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</si>
  <si>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</si>
  <si>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</si>
  <si>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</si>
  <si>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</si>
  <si>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</si>
  <si>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</si>
  <si>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</si>
  <si>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</si>
  <si>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</si>
  <si>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</si>
  <si>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</si>
  <si>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</si>
  <si>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</si>
  <si>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</si>
  <si>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</si>
  <si>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</si>
  <si>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</si>
  <si>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</si>
  <si>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</si>
  <si>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</si>
  <si>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</si>
  <si>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</si>
  <si>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</si>
  <si>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</si>
  <si>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</si>
  <si>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</si>
  <si>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</si>
  <si>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</si>
  <si>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</si>
  <si>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</si>
  <si>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</si>
  <si>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</si>
  <si>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</si>
  <si>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</si>
  <si>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</si>
  <si>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</si>
  <si>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</si>
  <si>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</si>
  <si>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</si>
  <si>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</si>
  <si>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</si>
  <si>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</si>
  <si>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</si>
  <si>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</si>
  <si>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</si>
  <si>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</si>
  <si>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</si>
  <si>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</si>
  <si>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</si>
  <si>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</si>
  <si>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</si>
  <si>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</si>
  <si>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</si>
  <si>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</si>
  <si>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</si>
  <si>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</si>
  <si>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</si>
  <si>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</si>
  <si>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</si>
  <si>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</si>
  <si>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</si>
  <si>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</si>
  <si>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</si>
  <si>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</si>
  <si>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</si>
  <si>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</si>
  <si>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</si>
  <si>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</si>
  <si>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</si>
  <si>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</si>
  <si>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</si>
  <si>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</si>
  <si>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</si>
  <si>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</si>
  <si>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</si>
  <si>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</si>
  <si>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</si>
  <si>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</si>
  <si>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</si>
  <si>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</si>
  <si>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</si>
  <si>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</si>
  <si>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</si>
  <si>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</si>
  <si>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</si>
  <si>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</si>
  <si>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</si>
  <si>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</si>
  <si>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</si>
  <si>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</si>
  <si>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</si>
  <si>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</si>
  <si>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</si>
  <si>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</si>
  <si>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</si>
  <si>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</si>
  <si>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</si>
  <si>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</si>
  <si>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</si>
  <si>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</si>
  <si>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</si>
  <si>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</si>
  <si>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</si>
  <si>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</si>
  <si>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</si>
  <si>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</si>
  <si>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</si>
  <si>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</si>
  <si>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</si>
  <si>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</si>
  <si>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</si>
  <si>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</si>
  <si>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</si>
  <si>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</si>
  <si>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</si>
  <si>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</si>
  <si>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</si>
  <si>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</si>
  <si>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</si>
  <si>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</si>
  <si>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</si>
  <si>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</si>
  <si>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</si>
  <si>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</si>
  <si>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</si>
  <si>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</si>
  <si>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</si>
  <si>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</si>
  <si>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</si>
  <si>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</si>
  <si>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</si>
  <si>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</si>
  <si>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</si>
  <si>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</si>
  <si>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</si>
  <si>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</si>
  <si>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</si>
  <si>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</si>
  <si>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</si>
  <si>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</si>
  <si>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</si>
  <si>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</si>
  <si>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</si>
  <si>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</si>
  <si>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</si>
  <si>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</si>
  <si>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</si>
  <si>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</si>
  <si>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</si>
  <si>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</si>
  <si>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</si>
  <si>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</si>
  <si>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</si>
  <si>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</si>
  <si>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</si>
  <si>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</si>
  <si>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</si>
  <si>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</si>
  <si>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</si>
  <si>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</si>
  <si>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</si>
  <si>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</si>
  <si>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</si>
  <si>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</si>
  <si>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</si>
  <si>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</si>
  <si>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</si>
  <si>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</si>
  <si>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</si>
  <si>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</si>
  <si>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</si>
  <si>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</si>
  <si>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</si>
  <si>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</si>
  <si>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</si>
  <si>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</si>
  <si>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</si>
  <si>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</si>
  <si>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</si>
  <si>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</si>
  <si>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</si>
  <si>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</si>
  <si>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</si>
  <si>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</si>
  <si>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</si>
  <si>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</si>
  <si>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</si>
  <si>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</si>
  <si>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</si>
  <si>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</si>
  <si>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</si>
  <si>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</si>
  <si>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</si>
  <si>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</si>
  <si>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</si>
  <si>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</si>
  <si>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</si>
  <si>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</si>
  <si>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</si>
  <si>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</si>
  <si>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</si>
  <si>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</si>
  <si>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</si>
  <si>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</si>
  <si>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</si>
  <si>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</si>
  <si>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</si>
  <si>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</si>
  <si>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</si>
  <si>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</si>
  <si>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</si>
  <si>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</si>
  <si>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</si>
  <si>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</si>
  <si>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</si>
  <si>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</si>
  <si>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</si>
  <si>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</si>
  <si>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</si>
  <si>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</si>
  <si>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</si>
  <si>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</si>
  <si>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</si>
  <si>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</si>
  <si>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</si>
  <si>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</si>
  <si>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</si>
  <si>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</si>
  <si>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</si>
  <si>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</si>
  <si>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</si>
  <si>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</si>
  <si>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</si>
  <si>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</si>
  <si>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</si>
  <si>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</si>
  <si>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</si>
  <si>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</si>
  <si>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</si>
  <si>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</si>
  <si>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</si>
  <si>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</si>
  <si>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</si>
  <si>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</si>
  <si>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</si>
  <si>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</si>
  <si>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</si>
  <si>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</si>
  <si>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</si>
  <si>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</si>
  <si>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</si>
  <si>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</si>
  <si>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</si>
  <si>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</si>
  <si>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</si>
  <si>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</si>
  <si>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</si>
  <si>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</si>
  <si>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</si>
  <si>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</si>
  <si>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</si>
  <si>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</si>
  <si>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</si>
  <si>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</si>
  <si>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</si>
  <si>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</si>
  <si>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</si>
  <si>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</si>
  <si>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</si>
  <si>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</si>
  <si>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</si>
  <si>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</si>
  <si>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</si>
  <si>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</si>
  <si>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</si>
  <si>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</si>
  <si>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</si>
  <si>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</si>
  <si>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</si>
  <si>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</si>
  <si>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</si>
  <si>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</si>
  <si>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</si>
  <si>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</si>
  <si>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</si>
  <si>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</si>
  <si>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</si>
  <si>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</si>
  <si>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</si>
  <si>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</si>
  <si>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</si>
  <si>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</si>
  <si>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</si>
  <si>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</si>
  <si>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</si>
  <si>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</si>
  <si>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</si>
  <si>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</si>
  <si>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</si>
  <si>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</si>
  <si>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</si>
  <si>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</si>
  <si>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</si>
  <si>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</si>
  <si>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</si>
  <si>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</si>
  <si>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</si>
  <si>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</si>
  <si>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</si>
  <si>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</si>
  <si>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</si>
  <si>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</si>
  <si>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</si>
  <si>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</si>
  <si>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</si>
  <si>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</si>
  <si>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</si>
  <si>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</si>
  <si>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</si>
  <si>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</si>
  <si>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</si>
  <si>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</si>
  <si>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</si>
  <si>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</si>
  <si>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</si>
  <si>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</si>
  <si>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</si>
  <si>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</si>
  <si>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</si>
  <si>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</si>
  <si>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</si>
  <si>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</si>
  <si>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</si>
  <si>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</si>
  <si>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</si>
  <si>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</si>
  <si>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</si>
  <si>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</si>
  <si>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</si>
  <si>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</si>
  <si>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</si>
  <si>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</si>
  <si>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</si>
  <si>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</si>
  <si>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</si>
  <si>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</si>
  <si>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</si>
  <si>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</si>
  <si>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</si>
  <si>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</si>
  <si>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</si>
  <si>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</si>
  <si>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</si>
  <si>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</si>
  <si>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</si>
  <si>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</si>
  <si>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</si>
  <si>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</si>
  <si>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</si>
  <si>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</si>
  <si>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</si>
  <si>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</si>
  <si>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</si>
  <si>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</si>
  <si>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</si>
  <si>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</si>
  <si>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</si>
  <si>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</si>
  <si>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</si>
  <si>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</si>
  <si>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</si>
  <si>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</si>
  <si>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</si>
  <si>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</si>
  <si>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</si>
  <si>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</si>
  <si>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</si>
  <si>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</si>
  <si>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</si>
  <si>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</si>
  <si>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</si>
  <si>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</si>
  <si>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</si>
  <si>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</si>
  <si>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</si>
  <si>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</si>
  <si>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</si>
  <si>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</si>
  <si>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</si>
  <si>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</si>
  <si>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</si>
  <si>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</si>
  <si>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</si>
  <si>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</si>
  <si>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</si>
  <si>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</si>
  <si>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</si>
  <si>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</si>
  <si>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</si>
  <si>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</si>
  <si>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</si>
  <si>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</si>
  <si>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</si>
  <si>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</si>
  <si>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</si>
  <si>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</si>
  <si>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</si>
  <si>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</si>
  <si>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</si>
  <si>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</si>
  <si>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</si>
  <si>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</si>
  <si>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</si>
  <si>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</si>
  <si>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</si>
  <si>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</si>
  <si>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</si>
  <si>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</si>
  <si>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</si>
  <si>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</si>
  <si>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</si>
  <si>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</si>
  <si>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</si>
  <si>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</si>
  <si>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</si>
  <si>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</si>
  <si>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</si>
  <si>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</si>
  <si>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</si>
  <si>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</si>
  <si>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</si>
  <si>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</si>
  <si>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</si>
  <si>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</si>
  <si>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</si>
  <si>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</si>
  <si>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</si>
  <si>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</si>
  <si>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</si>
  <si>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</si>
  <si>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</si>
  <si>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</si>
  <si>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</si>
  <si>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</si>
  <si>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</si>
  <si>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</si>
  <si>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</si>
  <si>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</si>
  <si>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</si>
  <si>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</si>
  <si>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</si>
  <si>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</si>
  <si>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</si>
  <si>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</si>
  <si>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</si>
  <si>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</si>
  <si>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</si>
  <si>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</si>
  <si>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</si>
  <si>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</si>
  <si>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</si>
  <si>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</si>
  <si>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</si>
  <si>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</si>
  <si>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</si>
  <si>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</si>
  <si>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</si>
  <si>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</si>
  <si>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</si>
  <si>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</si>
  <si>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</si>
  <si>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</si>
  <si>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</si>
  <si>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</si>
  <si>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</si>
  <si>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</si>
  <si>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</si>
  <si>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</si>
  <si>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</si>
  <si>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</si>
  <si>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</si>
  <si>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</si>
  <si>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</si>
  <si>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</si>
  <si>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</si>
  <si>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</si>
  <si>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</si>
  <si>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</si>
  <si>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</si>
  <si>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</si>
  <si>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</si>
  <si>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</si>
  <si>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</si>
  <si>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</si>
  <si>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</si>
  <si>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</si>
  <si>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</si>
  <si>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</si>
  <si>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</si>
  <si>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</si>
  <si>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</si>
  <si>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</si>
  <si>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</si>
  <si>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</si>
  <si>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</si>
  <si>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</si>
  <si>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</si>
  <si>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</si>
  <si>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</si>
  <si>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</si>
  <si>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</si>
  <si>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</si>
  <si>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</si>
  <si>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</si>
  <si>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</si>
  <si>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</si>
  <si>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</si>
  <si>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</si>
  <si>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</si>
  <si>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</si>
  <si>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</si>
  <si>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</si>
  <si>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</si>
  <si>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</si>
  <si>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</si>
  <si>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</si>
  <si>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</si>
  <si>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</si>
  <si>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</si>
  <si>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</si>
  <si>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</si>
  <si>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</si>
  <si>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</si>
  <si>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</si>
  <si>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</si>
  <si>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</si>
  <si>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</si>
  <si>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</si>
  <si>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</si>
  <si>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</si>
  <si>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</si>
  <si>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</si>
  <si>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</si>
  <si>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</si>
  <si>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</si>
  <si>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</si>
  <si>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</si>
  <si>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</si>
  <si>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</si>
  <si>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</si>
  <si>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</si>
  <si>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</si>
  <si>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</si>
  <si>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</si>
  <si>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</si>
  <si>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</si>
  <si>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</si>
  <si>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</si>
  <si>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</si>
  <si>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</si>
  <si>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</si>
  <si>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</si>
  <si>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</si>
  <si>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</si>
  <si>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</si>
  <si>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</si>
  <si>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</si>
  <si>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</si>
  <si>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</si>
  <si>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</si>
  <si>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</si>
  <si>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</si>
  <si>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</si>
  <si>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</si>
  <si>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</si>
  <si>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</si>
  <si>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</si>
  <si>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</si>
  <si>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</si>
  <si>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</si>
  <si>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</si>
  <si>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</si>
  <si>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</si>
  <si>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</si>
  <si>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</si>
  <si>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</si>
  <si>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</si>
  <si>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</si>
  <si>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</si>
  <si>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</si>
  <si>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</si>
  <si>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</si>
  <si>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</si>
  <si>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</si>
  <si>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</si>
  <si>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</si>
  <si>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</si>
  <si>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</si>
  <si>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</si>
  <si>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</si>
  <si>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</si>
  <si>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</si>
  <si>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</si>
  <si>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</si>
  <si>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</si>
  <si>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</si>
  <si>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</si>
  <si>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</si>
  <si>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</si>
  <si>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</si>
  <si>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</si>
  <si>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</si>
  <si>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</si>
  <si>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</si>
  <si>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</si>
  <si>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</si>
  <si>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</si>
  <si>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</si>
  <si>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</si>
  <si>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</si>
  <si>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</si>
  <si>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</si>
  <si>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</si>
  <si>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</si>
  <si>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</si>
  <si>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</si>
  <si>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</si>
  <si>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</si>
  <si>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</si>
  <si>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</si>
  <si>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</si>
  <si>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</si>
  <si>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</si>
  <si>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</si>
  <si>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</si>
  <si>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</si>
  <si>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</si>
  <si>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</si>
  <si>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</si>
  <si>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</si>
  <si>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</si>
  <si>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</si>
  <si>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</si>
  <si>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</si>
  <si>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</si>
  <si>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</si>
  <si>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</si>
  <si>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</si>
  <si>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</si>
  <si>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</si>
  <si>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</si>
  <si>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</si>
  <si>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</si>
  <si>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</si>
  <si>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</si>
  <si>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</si>
  <si>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</si>
  <si>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</si>
  <si>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</si>
  <si>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</si>
  <si>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</si>
  <si>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</si>
  <si>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</si>
  <si>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</si>
  <si>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</si>
  <si>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</si>
  <si>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</si>
  <si>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</si>
  <si>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</si>
  <si>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</si>
  <si>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</si>
  <si>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</si>
  <si>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</si>
  <si>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</si>
  <si>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</si>
  <si>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</si>
  <si>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</si>
  <si>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</si>
  <si>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</si>
  <si>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</si>
  <si>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</si>
  <si>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</si>
  <si>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</si>
  <si>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</si>
  <si>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</si>
  <si>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</si>
  <si>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</si>
  <si>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</si>
  <si>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</si>
  <si>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</si>
  <si>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</si>
  <si>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</si>
  <si>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</si>
  <si>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</si>
  <si>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</si>
  <si>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</si>
  <si>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</si>
  <si>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</si>
  <si>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</si>
  <si>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</si>
  <si>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</si>
  <si>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</si>
  <si>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</si>
  <si>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</si>
  <si>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</si>
  <si>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</si>
  <si>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</si>
  <si>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</si>
  <si>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</si>
  <si>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</si>
  <si>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</si>
  <si>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</si>
  <si>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</si>
  <si>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</si>
  <si>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</si>
  <si>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</si>
  <si>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</si>
  <si>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</si>
  <si>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</si>
  <si>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</si>
  <si>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</si>
  <si>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</si>
  <si>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</si>
  <si>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</si>
  <si>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</si>
  <si>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</si>
  <si>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</si>
  <si>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</si>
  <si>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</si>
  <si>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</si>
  <si>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</si>
  <si>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</si>
  <si>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</si>
  <si>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</si>
  <si>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</si>
  <si>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</si>
  <si>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</si>
  <si>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</si>
  <si>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</si>
  <si>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</si>
  <si>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</si>
  <si>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</si>
  <si>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</si>
  <si>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</si>
  <si>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</si>
  <si>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</si>
  <si>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</si>
  <si>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</si>
  <si>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</si>
  <si>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</si>
  <si>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</si>
  <si>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</si>
  <si>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</si>
  <si>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</si>
  <si>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</si>
  <si>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</si>
  <si>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</si>
  <si>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</si>
  <si>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</si>
  <si>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</si>
  <si>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</si>
  <si>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</si>
  <si>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</si>
  <si>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</si>
  <si>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</si>
  <si>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</si>
  <si>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</si>
  <si>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</si>
  <si>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</si>
  <si>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</si>
  <si>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</si>
  <si>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</si>
  <si>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</si>
  <si>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</si>
  <si>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</si>
  <si>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</si>
  <si>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</si>
  <si>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</si>
  <si>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</si>
  <si>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</si>
  <si>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</si>
  <si>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</si>
  <si>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</si>
  <si>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</si>
  <si>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</si>
  <si>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</si>
  <si>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</si>
  <si>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</si>
  <si>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</si>
  <si>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</si>
  <si>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</si>
  <si>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</si>
  <si>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</si>
  <si>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</si>
  <si>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</si>
  <si>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</si>
  <si>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</si>
  <si>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</si>
  <si>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</si>
  <si>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</si>
  <si>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</si>
  <si>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</si>
  <si>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</si>
  <si>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</si>
  <si>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</si>
  <si>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</si>
  <si>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</si>
  <si>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</si>
  <si>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</si>
  <si>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</si>
  <si>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</si>
  <si>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</si>
  <si>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</si>
  <si>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</si>
  <si>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</si>
  <si>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</si>
  <si>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</si>
  <si>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</si>
  <si>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</si>
  <si>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</si>
  <si>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</si>
  <si>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</si>
  <si>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</si>
  <si>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</si>
  <si>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</si>
  <si>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</si>
  <si>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</si>
  <si>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</si>
  <si>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</si>
  <si>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</si>
  <si>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</si>
  <si>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</si>
  <si>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</si>
  <si>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</si>
  <si>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</si>
  <si>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</si>
  <si>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</si>
  <si>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</si>
  <si>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</si>
  <si>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</si>
  <si>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</si>
  <si>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</si>
  <si>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</si>
  <si>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</si>
  <si>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</si>
  <si>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</si>
  <si>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</si>
  <si>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</si>
  <si>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</si>
  <si>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</si>
  <si>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</si>
  <si>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</si>
  <si>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</si>
  <si>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</si>
  <si>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</si>
  <si>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</si>
  <si>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</si>
  <si>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</si>
  <si>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</si>
  <si>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</si>
  <si>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</si>
  <si>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</si>
  <si>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</si>
  <si>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</si>
  <si>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</si>
  <si>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</si>
  <si>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</si>
  <si>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</si>
  <si>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</si>
  <si>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</si>
  <si>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</si>
  <si>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</si>
  <si>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</si>
  <si>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</si>
  <si>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</si>
  <si>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</si>
  <si>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</si>
  <si>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</si>
  <si>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</si>
  <si>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</si>
  <si>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</si>
  <si>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</si>
  <si>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</si>
  <si>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</si>
  <si>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</si>
  <si>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</si>
  <si>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</si>
  <si>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</si>
  <si>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</si>
  <si>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</si>
  <si>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</si>
  <si>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</si>
  <si>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</si>
  <si>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</si>
  <si>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</si>
  <si>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</si>
  <si>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</si>
  <si>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</si>
  <si>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</si>
  <si>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</si>
  <si>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</si>
  <si>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</si>
  <si>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</si>
  <si>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</si>
  <si>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</si>
  <si>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</si>
  <si>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</si>
  <si>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</si>
  <si>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</si>
  <si>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</si>
  <si>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</si>
  <si>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</si>
  <si>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</si>
  <si>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</si>
  <si>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</si>
  <si>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</si>
  <si>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</si>
  <si>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</si>
  <si>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</si>
  <si>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</si>
  <si>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</si>
  <si>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</si>
  <si>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</si>
  <si>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</si>
  <si>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</si>
  <si>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</si>
  <si>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</si>
  <si>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</si>
  <si>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</si>
  <si>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</si>
  <si>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</si>
  <si>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</si>
  <si>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</si>
  <si>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</si>
  <si>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</si>
  <si>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</si>
  <si>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</si>
  <si>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</si>
  <si>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</si>
  <si>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</si>
  <si>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</si>
  <si>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</si>
  <si>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</si>
  <si>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</si>
  <si>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</si>
  <si>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</si>
  <si>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</si>
  <si>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</si>
  <si>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</si>
  <si>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</si>
  <si>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</si>
  <si>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</si>
  <si>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</si>
  <si>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</si>
  <si>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</si>
  <si>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</si>
  <si>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</si>
  <si>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</si>
  <si>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</si>
  <si>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</si>
  <si>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</si>
  <si>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</si>
  <si>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</si>
  <si>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</si>
  <si>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</si>
  <si>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</si>
  <si>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</si>
  <si>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</si>
  <si>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</si>
  <si>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</si>
  <si>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</si>
  <si>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</si>
  <si>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</si>
  <si>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</si>
  <si>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</si>
  <si>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</si>
  <si>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</si>
  <si>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</si>
  <si>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</si>
  <si>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</si>
  <si>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</si>
  <si>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</si>
  <si>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</si>
  <si>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</si>
  <si>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</si>
  <si>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</si>
  <si>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</si>
  <si>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</si>
  <si>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</si>
  <si>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</si>
  <si>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</si>
  <si>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</si>
  <si>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</si>
  <si>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</si>
  <si>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</si>
  <si>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</si>
  <si>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</si>
  <si>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</si>
  <si>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</si>
  <si>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</si>
  <si>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</si>
  <si>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</si>
  <si>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</si>
  <si>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</si>
  <si>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</si>
  <si>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</si>
  <si>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</si>
  <si>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</si>
  <si>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</si>
  <si>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</si>
  <si>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</si>
  <si>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</si>
  <si>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</si>
  <si>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</si>
  <si>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</si>
  <si>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</si>
  <si>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</si>
  <si>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</si>
  <si>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</si>
  <si>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</si>
  <si>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</si>
  <si>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</si>
  <si>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</si>
  <si>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</si>
  <si>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</si>
  <si>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</si>
  <si>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</si>
  <si>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</si>
  <si>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</si>
  <si>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</si>
  <si>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</si>
  <si>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</si>
  <si>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</si>
  <si>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</si>
  <si>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</si>
  <si>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</si>
  <si>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</si>
  <si>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</si>
  <si>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</si>
  <si>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</si>
  <si>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</si>
  <si>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</si>
  <si>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</si>
  <si>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</si>
  <si>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</si>
  <si>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</si>
  <si>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</si>
  <si>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</si>
  <si>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</si>
  <si>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</si>
  <si>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</si>
  <si>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</si>
  <si>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</si>
  <si>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</si>
  <si>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</si>
  <si>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</si>
  <si>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</si>
  <si>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</si>
  <si>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</si>
  <si>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</si>
  <si>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</si>
  <si>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</si>
  <si>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</si>
  <si>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</si>
  <si>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</si>
  <si>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</si>
  <si>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</si>
  <si>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</si>
  <si>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</si>
  <si>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</si>
  <si>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</si>
  <si>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</si>
  <si>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</si>
  <si>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</si>
  <si>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</si>
  <si>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</si>
  <si>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</si>
  <si>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</si>
  <si>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</si>
  <si>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</si>
  <si>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</si>
  <si>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</si>
  <si>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</si>
  <si>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</si>
  <si>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</si>
  <si>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</si>
  <si>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</si>
  <si>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</si>
  <si>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</si>
  <si>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</si>
  <si>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</si>
  <si>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</si>
  <si>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</si>
  <si>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</si>
  <si>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</si>
  <si>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</si>
  <si>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</si>
  <si>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</si>
  <si>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</si>
  <si>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</si>
  <si>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</si>
  <si>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</si>
  <si>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</si>
  <si>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</si>
  <si>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</si>
  <si>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</si>
  <si>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</si>
  <si>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</si>
  <si>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</si>
  <si>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</si>
  <si>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</si>
  <si>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</si>
  <si>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</si>
  <si>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</si>
  <si>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</si>
  <si>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</si>
  <si>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</si>
  <si>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</si>
  <si>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</si>
  <si>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</si>
  <si>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</si>
  <si>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</si>
  <si>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</si>
  <si>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</si>
  <si>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</si>
  <si>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</si>
  <si>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</si>
  <si>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</si>
  <si>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</si>
  <si>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</si>
  <si>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</si>
  <si>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</si>
  <si>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</si>
  <si>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</si>
  <si>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</si>
  <si>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</si>
  <si>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</si>
  <si>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</si>
  <si>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</si>
  <si>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</si>
  <si>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</si>
  <si>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</si>
  <si>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</si>
  <si>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</si>
  <si>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</si>
  <si>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</si>
  <si>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</si>
  <si>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</si>
  <si>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</si>
  <si>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</si>
  <si>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</si>
  <si>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</si>
  <si>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</si>
  <si>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</si>
  <si>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</si>
  <si>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</si>
  <si>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</si>
  <si>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</si>
  <si>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</si>
  <si>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</si>
  <si>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</si>
  <si>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</si>
  <si>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</si>
  <si>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</si>
  <si>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</si>
  <si>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</si>
  <si>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</si>
  <si>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</si>
  <si>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</si>
  <si>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</si>
  <si>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</si>
  <si>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</si>
  <si>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</si>
  <si>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</si>
  <si>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</si>
  <si>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</si>
  <si>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</si>
  <si>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</si>
  <si>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</si>
  <si>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</si>
  <si>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</si>
  <si>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</si>
  <si>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</si>
  <si>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</si>
  <si>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</si>
  <si>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</si>
  <si>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</si>
  <si>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</si>
  <si>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</si>
  <si>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</si>
  <si>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</si>
  <si>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</si>
  <si>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</si>
  <si>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</si>
  <si>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</si>
  <si>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</si>
  <si>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</si>
  <si>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</si>
  <si>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</si>
  <si>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</si>
  <si>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</si>
  <si>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</si>
  <si>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</si>
  <si>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</si>
  <si>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</si>
  <si>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</si>
  <si>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</si>
  <si>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</si>
  <si>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</si>
  <si>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</si>
  <si>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</si>
  <si>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</si>
  <si>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</si>
  <si>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</si>
  <si>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</si>
  <si>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</si>
  <si>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</si>
  <si>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</si>
  <si>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</si>
  <si>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</si>
  <si>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</si>
  <si>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</si>
  <si>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</si>
  <si>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</si>
  <si>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</si>
  <si>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</si>
  <si>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</si>
  <si>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</si>
  <si>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</si>
  <si>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</si>
  <si>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</si>
  <si>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</si>
  <si>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</si>
  <si>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</si>
  <si>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</si>
  <si>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</si>
  <si>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</si>
  <si>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</si>
  <si>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</si>
  <si>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</si>
  <si>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</si>
  <si>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</si>
  <si>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</si>
  <si>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</si>
  <si>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</si>
  <si>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</si>
  <si>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</si>
  <si>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</si>
  <si>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</si>
  <si>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</si>
  <si>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</si>
  <si>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</si>
  <si>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</si>
  <si>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</si>
  <si>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</si>
  <si>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</si>
  <si>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</si>
  <si>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</si>
  <si>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</si>
  <si>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</si>
  <si>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</si>
  <si>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</si>
  <si>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</si>
  <si>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</si>
  <si>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</si>
  <si>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</si>
  <si>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</si>
  <si>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</si>
  <si>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</si>
  <si>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</si>
  <si>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</si>
  <si>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</si>
  <si>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</si>
  <si>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</si>
  <si>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</si>
  <si>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</si>
  <si>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</si>
  <si>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</si>
  <si>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</si>
  <si>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</si>
  <si>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</si>
  <si>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</si>
  <si>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</si>
  <si>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</si>
  <si>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</si>
  <si>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</si>
  <si>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</si>
  <si>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</si>
  <si>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</si>
  <si>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</si>
  <si>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</si>
  <si>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</si>
  <si>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</si>
  <si>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</si>
  <si>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</si>
  <si>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</si>
  <si>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</si>
  <si>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</si>
  <si>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</si>
  <si>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</si>
  <si>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</si>
  <si>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</si>
  <si>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</si>
  <si>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</si>
  <si>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</si>
  <si>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</si>
  <si>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</si>
  <si>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</si>
  <si>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</si>
  <si>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</si>
  <si>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</si>
  <si>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</si>
  <si>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</si>
  <si>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</si>
  <si>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</si>
  <si>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</si>
  <si>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</si>
  <si>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</si>
  <si>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</si>
  <si>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</si>
  <si>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</si>
  <si>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</si>
  <si>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</si>
  <si>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</si>
  <si>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</si>
  <si>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</si>
  <si>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</si>
  <si>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</si>
  <si>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</si>
  <si>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</si>
  <si>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</si>
  <si>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</si>
  <si>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</si>
  <si>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</si>
  <si>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</si>
  <si>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</si>
  <si>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</si>
  <si>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</si>
  <si>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</si>
  <si>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</si>
  <si>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</si>
  <si>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</si>
  <si>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</si>
  <si>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</si>
  <si>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</si>
  <si>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</si>
  <si>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</si>
  <si>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</si>
  <si>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</si>
  <si>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</si>
  <si>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</si>
  <si>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</si>
  <si>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</si>
  <si>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</si>
  <si>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</si>
  <si>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</si>
  <si>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</si>
  <si>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</si>
  <si>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</si>
  <si>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</si>
  <si>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</si>
  <si>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</si>
  <si>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</si>
  <si>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</si>
  <si>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</si>
  <si>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</si>
  <si>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</si>
  <si>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</si>
  <si>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</si>
  <si>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</si>
  <si>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</si>
  <si>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</si>
  <si>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</si>
  <si>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</si>
  <si>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</si>
  <si>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</si>
  <si>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</si>
  <si>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</si>
  <si>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</si>
  <si>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</si>
  <si>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</si>
  <si>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</si>
  <si>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</si>
  <si>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</si>
  <si>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</si>
  <si>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</si>
  <si>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</si>
  <si>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</si>
  <si>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</si>
  <si>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</si>
  <si>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</si>
  <si>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</si>
  <si>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</si>
  <si>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</si>
  <si>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</si>
  <si>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</si>
  <si>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</si>
  <si>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</si>
  <si>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</si>
  <si>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</si>
  <si>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</si>
  <si>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</si>
  <si>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</si>
  <si>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</si>
  <si>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</si>
  <si>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</si>
  <si>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</si>
  <si>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</si>
  <si>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</si>
  <si>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</si>
  <si>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</si>
  <si>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</si>
  <si>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</si>
  <si>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</si>
  <si>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</si>
  <si>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</si>
  <si>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</si>
  <si>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</si>
  <si>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</si>
  <si>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</si>
  <si>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</si>
  <si>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</si>
  <si>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</si>
  <si>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</si>
  <si>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</si>
  <si>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</si>
  <si>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</si>
  <si>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</si>
  <si>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</si>
  <si>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</si>
  <si>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</si>
  <si>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</si>
  <si>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</si>
  <si>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</si>
  <si>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</si>
  <si>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</si>
  <si>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</si>
  <si>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</si>
  <si>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</si>
  <si>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</si>
  <si>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</si>
  <si>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</si>
  <si>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</si>
  <si>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</si>
  <si>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</si>
  <si>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</si>
  <si>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</si>
  <si>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</si>
  <si>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</si>
  <si>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</si>
  <si>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</si>
  <si>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</si>
  <si>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</si>
  <si>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</si>
  <si>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</si>
  <si>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</si>
  <si>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</si>
  <si>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</si>
  <si>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</si>
  <si>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</si>
  <si>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</si>
  <si>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</si>
  <si>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</si>
  <si>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</si>
  <si>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</si>
  <si>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</si>
  <si>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</si>
  <si>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</si>
  <si>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</si>
  <si>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</si>
  <si>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</si>
  <si>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</si>
  <si>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</si>
  <si>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</si>
  <si>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</si>
  <si>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</si>
  <si>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</si>
  <si>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</si>
  <si>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</si>
  <si>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</si>
  <si>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</si>
  <si>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</si>
  <si>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</si>
  <si>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</si>
  <si>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</si>
  <si>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</si>
  <si>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</si>
  <si>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</si>
  <si>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</si>
  <si>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</si>
  <si>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</si>
  <si>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</si>
  <si>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</si>
  <si>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</si>
  <si>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</si>
  <si>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</si>
  <si>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</si>
  <si>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</si>
  <si>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</si>
  <si>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</si>
  <si>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</si>
  <si>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</si>
  <si>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</si>
  <si>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</si>
  <si>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</si>
  <si>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</si>
  <si>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</si>
  <si>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</si>
  <si>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</si>
  <si>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</si>
  <si>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</si>
  <si>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</si>
  <si>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</si>
  <si>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</si>
  <si>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</si>
  <si>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</si>
  <si>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</si>
  <si>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</si>
  <si>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</si>
  <si>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</si>
  <si>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</si>
  <si>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</si>
  <si>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</si>
  <si>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</si>
  <si>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</si>
  <si>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</si>
  <si>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</si>
  <si>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</si>
  <si>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</si>
  <si>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</si>
  <si>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</si>
  <si>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</si>
  <si>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</si>
  <si>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</si>
  <si>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</si>
  <si>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</si>
  <si>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</si>
  <si>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</si>
  <si>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</si>
  <si>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</si>
  <si>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</si>
  <si>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</si>
  <si>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</si>
  <si>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</si>
  <si>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</si>
  <si>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</si>
  <si>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</si>
  <si>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</si>
  <si>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</si>
  <si>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</si>
  <si>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</si>
  <si>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</si>
  <si>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</si>
  <si>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</si>
  <si>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</si>
  <si>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</si>
  <si>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</si>
  <si>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</si>
  <si>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</si>
  <si>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</si>
  <si>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</si>
  <si>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</si>
  <si>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</si>
  <si>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</si>
  <si>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</si>
  <si>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</si>
  <si>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</si>
  <si>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</si>
  <si>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</si>
  <si>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</si>
  <si>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</si>
  <si>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</si>
  <si>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</si>
  <si>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</si>
  <si>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</si>
  <si>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</si>
  <si>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</si>
  <si>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</si>
  <si>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</si>
  <si>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</si>
  <si>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</si>
  <si>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</si>
  <si>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</si>
  <si>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</si>
  <si>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</si>
  <si>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</si>
  <si>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</si>
  <si>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</si>
  <si>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</si>
  <si>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</si>
  <si>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</si>
  <si>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</si>
  <si>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</si>
  <si>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</si>
  <si>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</si>
  <si>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</si>
  <si>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</si>
  <si>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</si>
  <si>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</si>
  <si>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</si>
  <si>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</si>
  <si>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</si>
  <si>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</si>
  <si>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</si>
  <si>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</si>
  <si>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</si>
  <si>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</si>
  <si>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</si>
  <si>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</si>
  <si>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</si>
  <si>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</si>
  <si>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</si>
  <si>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</si>
  <si>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</si>
  <si>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</si>
  <si>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</si>
  <si>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</si>
  <si>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</si>
  <si>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</si>
  <si>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</si>
  <si>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</si>
  <si>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</si>
  <si>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</si>
  <si>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</si>
  <si>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</si>
  <si>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</si>
  <si>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</si>
  <si>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</si>
  <si>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</si>
  <si>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</si>
  <si>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</si>
  <si>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</si>
  <si>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</si>
  <si>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</si>
  <si>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</si>
  <si>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</si>
  <si>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</si>
  <si>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</si>
  <si>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</si>
  <si>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</si>
  <si>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</si>
  <si>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</si>
  <si>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</si>
  <si>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</si>
  <si>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</si>
  <si>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</si>
  <si>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</si>
  <si>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</si>
  <si>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</si>
  <si>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</si>
  <si>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</si>
  <si>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</si>
  <si>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</si>
  <si>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</si>
  <si>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</si>
  <si>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</si>
  <si>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</si>
  <si>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</si>
  <si>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</si>
  <si>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</si>
  <si>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</si>
  <si>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</si>
  <si>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</si>
  <si>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</si>
  <si>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</si>
  <si>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</si>
  <si>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</si>
  <si>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</si>
  <si>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</si>
  <si>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</si>
  <si>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</si>
  <si>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</si>
  <si>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</si>
  <si>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</si>
  <si>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</si>
  <si>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</si>
  <si>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</si>
  <si>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</si>
  <si>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</si>
  <si>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</si>
  <si>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</si>
  <si>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</si>
  <si>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</si>
  <si>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</si>
  <si>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</si>
  <si>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</si>
  <si>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</si>
  <si>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</si>
  <si>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</si>
  <si>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</si>
  <si>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</si>
  <si>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</si>
  <si>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</si>
  <si>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</si>
  <si>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</si>
  <si>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</si>
  <si>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</si>
  <si>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</si>
  <si>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</si>
  <si>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</si>
  <si>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</si>
  <si>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</si>
  <si>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</si>
  <si>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</si>
  <si>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</si>
  <si>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</si>
  <si>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</si>
  <si>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</si>
  <si>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</si>
  <si>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</si>
  <si>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</si>
  <si>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</si>
  <si>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</si>
  <si>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</si>
  <si>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</si>
  <si>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</si>
  <si>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</si>
  <si>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</si>
  <si>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</si>
  <si>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</si>
  <si>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</si>
  <si>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</si>
  <si>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</si>
  <si>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</si>
  <si>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</si>
  <si>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</si>
  <si>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</si>
  <si>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</si>
  <si>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</si>
  <si>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</si>
  <si>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</si>
  <si>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</si>
  <si>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</si>
  <si>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</si>
  <si>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</si>
  <si>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</si>
  <si>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</si>
  <si>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</si>
  <si>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</si>
  <si>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</si>
  <si>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</si>
  <si>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</si>
  <si>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</si>
  <si>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</si>
  <si>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</si>
  <si>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</si>
  <si>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</si>
  <si>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</si>
  <si>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</si>
  <si>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</si>
  <si>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</si>
  <si>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</si>
  <si>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</si>
  <si>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</si>
  <si>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</si>
  <si>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</si>
  <si>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</si>
  <si>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</si>
  <si>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</si>
  <si>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</si>
  <si>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</si>
  <si>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</si>
  <si>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</si>
  <si>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</si>
  <si>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</si>
  <si>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</si>
  <si>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</si>
  <si>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</si>
  <si>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</si>
  <si>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</si>
  <si>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</si>
  <si>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</si>
  <si>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</si>
  <si>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</si>
  <si>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</si>
  <si>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</si>
  <si>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</si>
  <si>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</si>
  <si>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</si>
  <si>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</si>
  <si>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</si>
  <si>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</si>
  <si>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</si>
  <si>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</si>
  <si>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</si>
  <si>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</si>
  <si>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</si>
  <si>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</si>
  <si>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</si>
  <si>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</si>
  <si>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</si>
  <si>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</si>
  <si>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</si>
  <si>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</si>
  <si>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</si>
  <si>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</si>
  <si>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</si>
  <si>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</si>
  <si>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</si>
  <si>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</si>
  <si>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</si>
  <si>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</si>
  <si>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</si>
  <si>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</si>
  <si>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</si>
  <si>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</si>
  <si>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</si>
  <si>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</si>
  <si>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</si>
  <si>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</si>
  <si>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</si>
  <si>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</si>
  <si>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</si>
  <si>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</si>
  <si>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</si>
  <si>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</si>
  <si>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</si>
  <si>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</si>
  <si>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</si>
  <si>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</si>
  <si>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</si>
  <si>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</si>
  <si>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</si>
  <si>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</si>
  <si>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</si>
  <si>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</si>
  <si>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</si>
  <si>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</si>
  <si>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</si>
  <si>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</si>
  <si>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</si>
  <si>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</si>
  <si>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</si>
  <si>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</si>
  <si>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</si>
  <si>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</si>
  <si>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</si>
  <si>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</si>
  <si>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</si>
  <si>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</si>
  <si>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</si>
  <si>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</si>
  <si>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</si>
  <si>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</si>
  <si>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</si>
  <si>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</si>
  <si>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</si>
  <si>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</si>
  <si>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</si>
  <si>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</si>
  <si>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</si>
  <si>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</si>
  <si>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</si>
  <si>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</si>
  <si>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</si>
  <si>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</si>
  <si>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</si>
  <si>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</si>
  <si>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</si>
  <si>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</si>
  <si>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</si>
  <si>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</si>
  <si>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</si>
  <si>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</si>
  <si>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</si>
  <si>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</si>
  <si>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</si>
  <si>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</si>
  <si>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</si>
  <si>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</si>
  <si>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</si>
  <si>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</si>
  <si>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</si>
  <si>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</si>
  <si>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</si>
  <si>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</si>
  <si>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</si>
  <si>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</si>
  <si>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</si>
  <si>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</si>
  <si>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</si>
  <si>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</si>
  <si>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</si>
  <si>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</si>
  <si>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</si>
  <si>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</si>
  <si>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</si>
  <si>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</si>
  <si>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</si>
  <si>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</si>
  <si>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</si>
  <si>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</si>
  <si>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</si>
  <si>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</si>
  <si>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</si>
  <si>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</si>
  <si>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</si>
  <si>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</si>
  <si>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</si>
  <si>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</si>
  <si>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</si>
  <si>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</si>
  <si>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</si>
  <si>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</si>
  <si>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</si>
  <si>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</si>
  <si>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</si>
  <si>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</si>
  <si>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</si>
  <si>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</si>
  <si>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</si>
  <si>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</si>
  <si>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</si>
  <si>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</si>
  <si>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</si>
  <si>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</si>
  <si>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</si>
  <si>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</si>
  <si>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</si>
  <si>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</si>
  <si>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</si>
  <si>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</si>
  <si>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</si>
  <si>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</si>
  <si>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</si>
  <si>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</si>
  <si>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</si>
  <si>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</si>
  <si>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</si>
  <si>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</si>
  <si>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</si>
  <si>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</si>
  <si>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</si>
  <si>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</si>
  <si>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</si>
  <si>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</si>
  <si>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</si>
  <si>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</si>
  <si>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</si>
  <si>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</si>
  <si>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</si>
  <si>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</si>
  <si>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</si>
  <si>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</si>
  <si>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</si>
  <si>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</si>
  <si>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</si>
  <si>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</si>
  <si>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</si>
  <si>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</si>
  <si>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</si>
  <si>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</si>
  <si>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</si>
  <si>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</si>
  <si>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</si>
  <si>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</si>
  <si>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</si>
  <si>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</si>
  <si>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</si>
  <si>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</si>
  <si>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</si>
  <si>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</si>
  <si>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</si>
  <si>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</si>
  <si>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</si>
  <si>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</si>
  <si>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</si>
  <si>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</si>
  <si>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</si>
  <si>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</si>
  <si>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</si>
  <si>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</si>
  <si>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</si>
  <si>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</si>
  <si>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</si>
  <si>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</si>
  <si>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</si>
  <si>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</si>
  <si>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</si>
  <si>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</si>
  <si>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</si>
  <si>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</si>
  <si>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</si>
  <si>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</si>
  <si>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</si>
  <si>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</si>
  <si>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</si>
  <si>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</si>
  <si>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</si>
  <si>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</si>
  <si>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</si>
  <si>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</si>
  <si>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</si>
  <si>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</si>
  <si>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</si>
  <si>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</si>
  <si>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</si>
  <si>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</si>
  <si>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</si>
  <si>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</si>
  <si>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</si>
  <si>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</si>
  <si>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</si>
  <si>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</si>
  <si>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</si>
  <si>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</si>
  <si>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</si>
  <si>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</si>
  <si>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</si>
  <si>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</si>
  <si>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</si>
  <si>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</si>
  <si>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</si>
  <si>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</si>
  <si>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</si>
  <si>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</si>
  <si>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</si>
  <si>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</si>
  <si>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</si>
  <si>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</si>
  <si>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</si>
  <si>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</si>
  <si>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</si>
  <si>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</si>
  <si>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</si>
  <si>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</si>
  <si>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</si>
  <si>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</si>
  <si>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</si>
  <si>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</si>
  <si>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</si>
  <si>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</si>
  <si>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</si>
  <si>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</si>
  <si>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</si>
  <si>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</si>
  <si>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</si>
  <si>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</si>
  <si>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</si>
  <si>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</si>
  <si>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</si>
  <si>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</si>
  <si>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</si>
  <si>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</si>
  <si>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</si>
  <si>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</si>
  <si>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</si>
  <si>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</si>
  <si>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</si>
  <si>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</si>
  <si>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</si>
  <si>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</si>
  <si>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</si>
  <si>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</si>
  <si>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</si>
  <si>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</si>
  <si>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</si>
  <si>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</si>
  <si>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</si>
  <si>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</si>
  <si>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</si>
  <si>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</si>
  <si>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</si>
  <si>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</si>
  <si>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</si>
  <si>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</si>
  <si>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</si>
  <si>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</si>
  <si>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</si>
  <si>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</si>
  <si>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</si>
  <si>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</si>
  <si>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</si>
  <si>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</si>
  <si>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</si>
  <si>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</si>
  <si>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</si>
  <si>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</si>
  <si>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</si>
  <si>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</si>
  <si>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</si>
  <si>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</si>
  <si>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</si>
  <si>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</si>
  <si>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</si>
  <si>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</si>
  <si>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</si>
  <si>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</si>
  <si>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</si>
  <si>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</si>
  <si>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</si>
  <si>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</si>
  <si>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</si>
  <si>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</si>
  <si>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</si>
  <si>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</si>
  <si>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</si>
  <si>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</si>
  <si>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</si>
  <si>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</si>
  <si>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</si>
  <si>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</si>
  <si>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</si>
  <si>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</si>
  <si>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</si>
  <si>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</si>
  <si>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</si>
  <si>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</si>
  <si>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</si>
  <si>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</si>
  <si>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</si>
  <si>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</si>
  <si>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</si>
  <si>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</si>
  <si>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</si>
  <si>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</si>
  <si>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</si>
  <si>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</si>
  <si>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</si>
  <si>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</si>
  <si>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</si>
  <si>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</si>
  <si>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</si>
  <si>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</si>
  <si>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</si>
  <si>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</si>
  <si>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</si>
  <si>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</si>
  <si>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</si>
  <si>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</si>
  <si>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</si>
  <si>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</si>
  <si>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</si>
  <si>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</si>
  <si>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</si>
  <si>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</si>
  <si>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</si>
  <si>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</si>
  <si>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</si>
  <si>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</si>
  <si>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</si>
  <si>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</si>
  <si>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</si>
  <si>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</si>
  <si>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</si>
  <si>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</si>
  <si>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</si>
  <si>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</si>
  <si>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</si>
  <si>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</si>
  <si>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</si>
  <si>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</si>
  <si>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</si>
  <si>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</si>
  <si>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</si>
  <si>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</si>
  <si>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</si>
  <si>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</si>
  <si>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</si>
  <si>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</si>
  <si>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</si>
  <si>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</si>
  <si>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</si>
  <si>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</si>
  <si>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</si>
  <si>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</si>
  <si>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</si>
  <si>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</si>
  <si>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</si>
  <si>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</si>
  <si>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</si>
  <si>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</si>
  <si>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</si>
  <si>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</si>
  <si>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</si>
  <si>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</si>
  <si>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</si>
  <si>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</si>
  <si>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</si>
  <si>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</si>
  <si>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</si>
  <si>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</si>
  <si>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</si>
  <si>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</si>
  <si>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</si>
  <si>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</si>
  <si>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</si>
  <si>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</si>
  <si>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</si>
  <si>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</si>
  <si>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</si>
  <si>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</si>
  <si>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</si>
  <si>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</si>
  <si>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</si>
  <si>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</si>
  <si>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</si>
  <si>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</si>
  <si>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</si>
  <si>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</si>
  <si>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</si>
  <si>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</si>
  <si>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</si>
  <si>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</si>
  <si>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</si>
  <si>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</si>
  <si>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</si>
  <si>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</si>
  <si>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</si>
  <si>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</si>
  <si>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</si>
  <si>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</si>
  <si>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</si>
  <si>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</si>
  <si>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</si>
  <si>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</si>
  <si>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</si>
  <si>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</si>
  <si>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</si>
  <si>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</si>
  <si>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</si>
  <si>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</si>
  <si>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</si>
  <si>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</si>
  <si>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</si>
  <si>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</si>
  <si>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</si>
  <si>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</si>
  <si>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</si>
  <si>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</si>
  <si>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</si>
  <si>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</si>
  <si>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</si>
  <si>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</si>
  <si>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</si>
  <si>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</si>
  <si>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</si>
  <si>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</si>
  <si>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</si>
  <si>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</si>
  <si>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</si>
  <si>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</si>
  <si>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</si>
  <si>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</si>
  <si>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</si>
  <si>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</si>
  <si>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</si>
  <si>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</si>
  <si>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</si>
  <si>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</si>
  <si>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</si>
  <si>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</si>
  <si>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</si>
  <si>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</si>
  <si>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</si>
  <si>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</si>
  <si>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</si>
  <si>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</si>
  <si>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</si>
  <si>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</si>
  <si>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</si>
  <si>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</si>
  <si>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</si>
  <si>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</si>
  <si>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</si>
  <si>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</si>
  <si>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</si>
  <si>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</si>
  <si>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</si>
  <si>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</si>
  <si>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</si>
  <si>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</si>
  <si>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</si>
  <si>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</si>
  <si>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</si>
  <si>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</si>
  <si>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</si>
  <si>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</si>
  <si>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</si>
  <si>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</si>
  <si>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</si>
  <si>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</si>
  <si>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</si>
  <si>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</si>
  <si>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</si>
  <si>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</si>
  <si>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</si>
  <si>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</si>
  <si>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</si>
  <si>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</si>
  <si>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</si>
  <si>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</si>
  <si>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</si>
  <si>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</si>
  <si>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</si>
  <si>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</si>
  <si>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</si>
  <si>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</si>
  <si>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</si>
  <si>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</si>
  <si>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</si>
  <si>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</si>
  <si>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</si>
  <si>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</si>
  <si>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</si>
  <si>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</si>
  <si>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</si>
  <si>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</si>
  <si>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</si>
  <si>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</si>
  <si>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</si>
  <si>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</si>
  <si>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</si>
  <si>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</si>
  <si>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</si>
  <si>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</si>
  <si>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</si>
  <si>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</si>
  <si>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</si>
  <si>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</si>
  <si>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</si>
  <si>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</si>
  <si>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</si>
  <si>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</si>
  <si>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</si>
  <si>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</si>
  <si>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</si>
  <si>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</si>
  <si>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</si>
  <si>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</si>
  <si>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</si>
  <si>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</si>
  <si>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</si>
  <si>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</si>
  <si>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</si>
  <si>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</si>
  <si>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</si>
  <si>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</si>
  <si>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</si>
  <si>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</si>
  <si>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</si>
  <si>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</si>
  <si>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</si>
  <si>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</si>
  <si>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</si>
  <si>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</si>
  <si>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</si>
  <si>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</si>
  <si>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</si>
  <si>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</si>
  <si>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</si>
  <si>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</si>
  <si>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</si>
  <si>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</si>
  <si>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</si>
  <si>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</si>
  <si>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</si>
  <si>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</si>
  <si>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</si>
  <si>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</si>
  <si>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</si>
  <si>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</si>
  <si>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</si>
  <si>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</si>
  <si>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</si>
  <si>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</si>
  <si>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</si>
  <si>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</si>
  <si>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</si>
  <si>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</si>
  <si>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</si>
  <si>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</si>
  <si>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</si>
  <si>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</si>
  <si>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</si>
  <si>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</si>
  <si>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</si>
  <si>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</si>
  <si>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</si>
  <si>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</si>
  <si>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</si>
  <si>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</si>
  <si>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</si>
  <si>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</si>
  <si>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</si>
  <si>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</si>
  <si>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</si>
  <si>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</si>
  <si>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</si>
  <si>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</si>
  <si>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</si>
  <si>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</si>
  <si>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</si>
  <si>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</si>
  <si>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</si>
  <si>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</si>
  <si>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</si>
  <si>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</si>
  <si>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</si>
  <si>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</si>
  <si>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</si>
  <si>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</si>
  <si>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</si>
  <si>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</si>
  <si>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</si>
  <si>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</si>
  <si>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</si>
  <si>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</si>
  <si>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</si>
  <si>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</si>
  <si>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</si>
  <si>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</si>
  <si>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</si>
  <si>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</si>
  <si>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</si>
  <si>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</si>
  <si>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</si>
  <si>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</si>
  <si>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</si>
  <si>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</si>
  <si>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</si>
  <si>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</si>
  <si>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</si>
  <si>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</si>
  <si>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</si>
  <si>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</si>
  <si>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</si>
  <si>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</si>
  <si>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</si>
  <si>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</si>
  <si>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</si>
  <si>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</si>
  <si>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</si>
  <si>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</si>
  <si>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</si>
  <si>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</si>
  <si>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</si>
  <si>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</si>
  <si>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</si>
  <si>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</si>
  <si>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</si>
  <si>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</si>
  <si>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</si>
  <si>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</si>
  <si>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</si>
  <si>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</si>
  <si>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</si>
  <si>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</si>
  <si>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</si>
  <si>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</si>
  <si>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</si>
  <si>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</si>
  <si>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</si>
  <si>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</si>
  <si>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</si>
  <si>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</si>
  <si>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</si>
  <si>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</si>
  <si>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</si>
  <si>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</si>
  <si>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</si>
  <si>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</si>
  <si>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</si>
  <si>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</si>
  <si>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</si>
  <si>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</si>
  <si>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</si>
  <si>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</si>
  <si>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</si>
  <si>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</si>
  <si>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</si>
  <si>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</si>
  <si>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</si>
  <si>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</si>
  <si>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</si>
  <si>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</si>
  <si>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</si>
  <si>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</si>
  <si>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</si>
  <si>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</si>
  <si>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</si>
  <si>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</si>
  <si>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</si>
  <si>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</si>
  <si>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</si>
  <si>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</si>
  <si>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</si>
  <si>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</si>
  <si>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</si>
  <si>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</si>
  <si>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</si>
  <si>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</si>
  <si>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</si>
  <si>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</si>
  <si>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</si>
  <si>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</si>
  <si>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</si>
  <si>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</si>
  <si>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</si>
  <si>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</si>
  <si>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</si>
  <si>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</si>
  <si>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</si>
  <si>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</si>
  <si>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</si>
  <si>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</si>
  <si>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</si>
  <si>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</si>
  <si>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</si>
  <si>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</si>
  <si>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</si>
  <si>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</si>
  <si>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</si>
  <si>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</si>
  <si>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</si>
  <si>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</si>
  <si>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</si>
  <si>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</si>
  <si>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</si>
  <si>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</si>
  <si>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</si>
  <si>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</si>
  <si>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</si>
  <si>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</si>
  <si>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</si>
  <si>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</si>
  <si>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</si>
  <si>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</si>
  <si>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</si>
  <si>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</si>
  <si>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</si>
  <si>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</si>
  <si>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</si>
  <si>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</si>
  <si>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</si>
  <si>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</si>
  <si>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</si>
  <si>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</si>
  <si>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</si>
  <si>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</si>
  <si>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</si>
  <si>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</si>
  <si>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</si>
  <si>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</si>
  <si>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</si>
  <si>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</si>
  <si>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</si>
  <si>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</si>
  <si>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</si>
  <si>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</si>
  <si>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</si>
  <si>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</si>
  <si>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</si>
  <si>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</si>
  <si>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</si>
  <si>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</si>
  <si>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</si>
  <si>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</si>
  <si>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</si>
  <si>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</si>
  <si>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</si>
  <si>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</si>
  <si>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</si>
  <si>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</si>
  <si>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</si>
  <si>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</si>
  <si>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</si>
  <si>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</si>
  <si>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</si>
  <si>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</si>
  <si>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</si>
  <si>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</si>
  <si>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</si>
  <si>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</si>
  <si>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</si>
  <si>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</si>
  <si>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</si>
  <si>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</si>
  <si>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</si>
  <si>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</si>
  <si>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</si>
  <si>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</si>
  <si>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</si>
  <si>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</si>
  <si>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</si>
  <si>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</si>
  <si>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</si>
  <si>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</si>
  <si>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</si>
  <si>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</si>
  <si>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</si>
  <si>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</si>
  <si>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</si>
  <si>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</si>
  <si>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</si>
  <si>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</si>
  <si>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</si>
  <si>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</si>
  <si>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</si>
  <si>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</si>
  <si>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</si>
  <si>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</si>
  <si>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</si>
  <si>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</si>
  <si>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</si>
  <si>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</si>
  <si>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</si>
  <si>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</si>
  <si>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</si>
  <si>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</si>
  <si>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</si>
  <si>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</si>
  <si>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</si>
  <si>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</si>
  <si>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</si>
  <si>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</si>
  <si>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</si>
  <si>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</si>
  <si>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</si>
  <si>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</si>
  <si>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</si>
  <si>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</si>
  <si>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</si>
  <si>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</si>
  <si>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</si>
  <si>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</si>
  <si>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</si>
  <si>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</si>
  <si>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</si>
  <si>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</si>
  <si>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</si>
  <si>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</si>
  <si>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</si>
  <si>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</si>
  <si>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</si>
  <si>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</si>
  <si>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</si>
  <si>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</si>
  <si>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</si>
  <si>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</si>
  <si>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</si>
  <si>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</si>
  <si>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</si>
  <si>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</si>
  <si>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</si>
  <si>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</si>
  <si>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</si>
  <si>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</si>
  <si>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</si>
  <si>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</si>
  <si>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</si>
  <si>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</si>
  <si>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</si>
  <si>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</si>
  <si>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</si>
  <si>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</si>
  <si>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</si>
  <si>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</si>
  <si>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</si>
  <si>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</si>
  <si>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</si>
  <si>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</si>
  <si>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</si>
  <si>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</si>
  <si>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</si>
  <si>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</si>
  <si>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</si>
  <si>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</si>
  <si>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</si>
  <si>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</si>
  <si>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</si>
  <si>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</si>
  <si>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</si>
  <si>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</si>
  <si>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</si>
  <si>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</si>
  <si>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</si>
  <si>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</si>
  <si>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</si>
  <si>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</si>
  <si>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</si>
  <si>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</si>
  <si>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</si>
  <si>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</si>
  <si>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</si>
  <si>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</si>
  <si>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</si>
  <si>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</si>
  <si>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</si>
  <si>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</si>
  <si>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</si>
  <si>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</si>
  <si>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</si>
  <si>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</si>
  <si>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</si>
  <si>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</si>
  <si>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</si>
  <si>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</si>
  <si>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</si>
  <si>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</si>
  <si>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</si>
  <si>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</si>
  <si>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</si>
  <si>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</si>
  <si>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</si>
  <si>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</si>
  <si>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</si>
  <si>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</si>
  <si>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</si>
  <si>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</si>
  <si>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</si>
  <si>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</si>
  <si>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</si>
  <si>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</si>
  <si>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</si>
  <si>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</si>
  <si>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</si>
  <si>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</si>
  <si>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</si>
  <si>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</si>
  <si>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</si>
  <si>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</si>
  <si>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</si>
  <si>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</si>
  <si>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</si>
  <si>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</si>
  <si>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</si>
  <si>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</si>
  <si>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</si>
  <si>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</si>
  <si>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</si>
  <si>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</si>
  <si>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</si>
  <si>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</si>
  <si>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</si>
  <si>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</si>
  <si>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</si>
  <si>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</si>
  <si>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</si>
  <si>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</si>
  <si>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</si>
  <si>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</si>
  <si>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</si>
  <si>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</si>
  <si>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</si>
  <si>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</si>
  <si>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</si>
  <si>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</si>
  <si>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</si>
  <si>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</si>
  <si>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</si>
  <si>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</si>
  <si>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</si>
  <si>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</si>
  <si>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</si>
  <si>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</si>
  <si>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</si>
  <si>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</si>
  <si>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</si>
  <si>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</si>
  <si>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</si>
  <si>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</si>
  <si>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</si>
  <si>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</si>
  <si>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</si>
  <si>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</si>
  <si>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</si>
  <si>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</si>
  <si>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</si>
  <si>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</si>
  <si>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</si>
  <si>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</si>
  <si>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</si>
  <si>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</si>
  <si>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</si>
  <si>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</si>
  <si>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</si>
  <si>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</si>
  <si>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</si>
  <si>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</si>
  <si>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</si>
  <si>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</si>
  <si>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</si>
  <si>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</si>
  <si>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</si>
  <si>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</si>
  <si>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</si>
  <si>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</si>
  <si>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</si>
  <si>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</si>
  <si>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</si>
  <si>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</si>
  <si>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</si>
  <si>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</si>
  <si>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</si>
  <si>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</si>
  <si>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</si>
  <si>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</si>
  <si>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</si>
  <si>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</si>
  <si>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</si>
  <si>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</si>
  <si>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</si>
  <si>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</si>
  <si>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</si>
  <si>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</si>
  <si>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</si>
  <si>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</si>
  <si>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</si>
  <si>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</si>
  <si>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</si>
  <si>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</si>
  <si>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</si>
  <si>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</si>
  <si>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</si>
  <si>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</si>
  <si>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</si>
  <si>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</si>
  <si>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</si>
  <si>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</si>
  <si>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</si>
  <si>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</si>
  <si>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</si>
  <si>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</si>
  <si>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</si>
  <si>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</si>
  <si>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</si>
  <si>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</si>
  <si>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</si>
  <si>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</si>
  <si>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</si>
  <si>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</si>
  <si>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</si>
  <si>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</si>
  <si>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</si>
  <si>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</si>
  <si>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</si>
  <si>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</si>
  <si>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</si>
  <si>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</si>
  <si>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</si>
  <si>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</si>
  <si>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</si>
  <si>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</si>
  <si>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</si>
  <si>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</si>
  <si>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</si>
  <si>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</si>
  <si>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</si>
  <si>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</si>
  <si>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</si>
  <si>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</si>
  <si>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</si>
  <si>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</si>
  <si>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</si>
  <si>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</si>
  <si>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</si>
  <si>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</si>
  <si>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</si>
  <si>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</si>
  <si>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</si>
  <si>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</si>
  <si>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</si>
  <si>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</si>
  <si>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</si>
  <si>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</si>
  <si>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</si>
  <si>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</si>
  <si>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</si>
  <si>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</si>
  <si>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</si>
  <si>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</si>
  <si>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</si>
  <si>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</si>
  <si>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</si>
  <si>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</si>
  <si>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</si>
  <si>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</si>
  <si>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</si>
  <si>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</si>
  <si>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</si>
  <si>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</si>
  <si>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</si>
  <si>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</si>
  <si>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</si>
  <si>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</si>
  <si>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</si>
  <si>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</si>
  <si>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</si>
  <si>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</si>
  <si>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</si>
  <si>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</si>
  <si>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</si>
  <si>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</si>
  <si>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</si>
  <si>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</si>
  <si>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</si>
  <si>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</si>
  <si>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</si>
  <si>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</si>
  <si>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</si>
  <si>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</si>
  <si>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</si>
  <si>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</si>
  <si>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</si>
  <si>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</si>
  <si>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</si>
  <si>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</si>
  <si>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</si>
  <si>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</si>
  <si>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</si>
  <si>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</si>
  <si>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</si>
  <si>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</si>
  <si>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</si>
  <si>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</si>
  <si>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</si>
  <si>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</si>
  <si>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</si>
  <si>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</si>
  <si>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</si>
  <si>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</si>
  <si>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</si>
  <si>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</si>
  <si>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</si>
  <si>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</si>
  <si>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</si>
  <si>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</si>
  <si>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</si>
  <si>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</si>
  <si>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</si>
  <si>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</si>
  <si>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</si>
  <si>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</si>
  <si>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</si>
  <si>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</si>
  <si>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</si>
  <si>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</si>
  <si>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</si>
  <si>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</si>
  <si>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</si>
  <si>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</si>
  <si>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</si>
  <si>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</si>
  <si>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</si>
  <si>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</si>
  <si>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</si>
  <si>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</si>
  <si>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</si>
  <si>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</si>
  <si>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</si>
  <si>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</si>
  <si>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</si>
  <si>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</si>
  <si>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</si>
  <si>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</si>
  <si>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</si>
  <si>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</si>
  <si>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</si>
  <si>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</si>
  <si>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</si>
  <si>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</si>
  <si>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</si>
  <si>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</si>
  <si>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</si>
  <si>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</si>
  <si>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</si>
  <si>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</si>
  <si>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</si>
  <si>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</si>
  <si>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</si>
  <si>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</si>
  <si>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</si>
  <si>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</si>
  <si>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</si>
  <si>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</si>
  <si>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</si>
  <si>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</si>
  <si>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</si>
  <si>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</si>
  <si>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</si>
  <si>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</si>
  <si>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</si>
  <si>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</si>
  <si>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</si>
  <si>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</si>
  <si>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</si>
  <si>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</si>
  <si>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</si>
  <si>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</si>
  <si>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</si>
  <si>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</si>
  <si>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</si>
  <si>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</si>
  <si>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</si>
  <si>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</si>
  <si>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</si>
  <si>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</si>
  <si>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</si>
  <si>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</si>
  <si>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</si>
  <si>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</si>
  <si>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</si>
  <si>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</si>
  <si>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</si>
  <si>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</si>
  <si>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</si>
  <si>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</si>
  <si>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</si>
  <si>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</si>
  <si>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</si>
  <si>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</si>
  <si>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</si>
  <si>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</si>
  <si>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</si>
  <si>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</si>
  <si>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</si>
  <si>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</si>
  <si>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</si>
  <si>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</si>
  <si>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</si>
  <si>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</si>
  <si>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</si>
  <si>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</si>
  <si>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</si>
  <si>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</si>
  <si>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</si>
  <si>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</si>
  <si>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</si>
  <si>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</si>
  <si>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</si>
  <si>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</si>
  <si>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</si>
  <si>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</si>
  <si>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</si>
  <si>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</si>
  <si>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</si>
  <si>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</si>
  <si>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</si>
  <si>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</si>
  <si>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</si>
  <si>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</si>
  <si>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</si>
  <si>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</si>
  <si>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</si>
  <si>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</si>
  <si>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</si>
  <si>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</si>
  <si>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</si>
  <si>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</si>
  <si>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</si>
  <si>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</si>
  <si>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</si>
  <si>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</si>
  <si>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</si>
  <si>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</si>
  <si>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</si>
  <si>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</si>
  <si>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</si>
  <si>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</si>
  <si>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</si>
  <si>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</si>
  <si>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</si>
  <si>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</si>
  <si>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</si>
  <si>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</si>
  <si>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</si>
  <si>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</si>
  <si>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</si>
  <si>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</si>
  <si>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</si>
  <si>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</si>
  <si>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</si>
  <si>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</si>
  <si>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</si>
  <si>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</si>
  <si>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</si>
  <si>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</si>
  <si>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</si>
  <si>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</si>
  <si>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</si>
  <si>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</si>
  <si>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</si>
  <si>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</si>
  <si>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</si>
  <si>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</si>
  <si>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</si>
  <si>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</si>
  <si>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</si>
  <si>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</si>
  <si>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</si>
  <si>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</si>
  <si>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</si>
  <si>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</si>
  <si>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</si>
  <si>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</si>
  <si>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</si>
  <si>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</si>
  <si>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</si>
  <si>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</si>
  <si>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</si>
  <si>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</si>
  <si>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</si>
  <si>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</si>
  <si>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</si>
  <si>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</si>
  <si>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</si>
  <si>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</si>
  <si>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</si>
  <si>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</si>
  <si>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</si>
  <si>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</si>
  <si>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</si>
  <si>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</si>
  <si>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</si>
  <si>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</si>
  <si>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</si>
  <si>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</si>
  <si>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</si>
  <si>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</si>
  <si>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</si>
  <si>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</si>
  <si>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</si>
  <si>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</si>
  <si>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</si>
  <si>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</si>
  <si>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</si>
  <si>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</si>
  <si>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</si>
  <si>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</si>
  <si>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</si>
  <si>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</si>
  <si>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</si>
  <si>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</si>
  <si>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</si>
  <si>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</si>
  <si>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</si>
  <si>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</si>
  <si>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</si>
  <si>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</si>
  <si>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</si>
  <si>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</si>
  <si>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</si>
  <si>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</si>
  <si>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</si>
  <si>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</si>
  <si>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</si>
  <si>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</si>
  <si>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</si>
  <si>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</si>
  <si>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</si>
  <si>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</si>
  <si>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</si>
  <si>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</si>
  <si>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</si>
  <si>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</si>
  <si>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</si>
  <si>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</si>
  <si>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</si>
  <si>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</si>
  <si>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</si>
  <si>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</si>
  <si>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</si>
  <si>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</si>
  <si>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</si>
  <si>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</si>
  <si>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</si>
  <si>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</si>
  <si>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</si>
  <si>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</si>
  <si>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</si>
  <si>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</si>
  <si>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</si>
  <si>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</si>
  <si>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</si>
  <si>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</si>
  <si>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</si>
  <si>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</si>
  <si>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</si>
  <si>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</si>
  <si>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</si>
  <si>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</si>
  <si>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</si>
  <si>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</si>
  <si>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</si>
  <si>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</si>
  <si>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</si>
  <si>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</si>
  <si>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</si>
  <si>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</si>
  <si>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</si>
  <si>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</si>
  <si>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</si>
  <si>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</si>
  <si>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</si>
  <si>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</si>
  <si>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</si>
  <si>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</si>
  <si>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</si>
  <si>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</si>
  <si>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</si>
  <si>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</si>
  <si>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</si>
  <si>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</si>
  <si>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</si>
  <si>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</si>
  <si>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</si>
  <si>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</si>
  <si>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</si>
  <si>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</si>
  <si>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</si>
  <si>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</si>
  <si>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</si>
  <si>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</si>
  <si>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</si>
  <si>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</si>
  <si>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</si>
  <si>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</si>
  <si>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</si>
  <si>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</si>
  <si>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</si>
  <si>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</si>
  <si>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</si>
  <si>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</si>
  <si>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</si>
  <si>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</si>
  <si>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</si>
  <si>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</si>
  <si>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</si>
  <si>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</si>
  <si>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</si>
  <si>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</si>
  <si>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</si>
  <si>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</si>
  <si>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</si>
  <si>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</si>
  <si>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</si>
  <si>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</si>
  <si>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</si>
  <si>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</si>
  <si>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</si>
  <si>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</si>
  <si>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</si>
  <si>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</si>
  <si>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</si>
  <si>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</si>
  <si>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</si>
  <si>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</si>
  <si>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</si>
  <si>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</si>
  <si>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</si>
  <si>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</si>
  <si>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</si>
  <si>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</si>
  <si>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</si>
  <si>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</si>
  <si>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</si>
  <si>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</si>
  <si>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</si>
  <si>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</si>
  <si>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</si>
  <si>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</si>
  <si>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</si>
  <si>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</si>
  <si>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</si>
  <si>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</si>
  <si>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</si>
  <si>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</si>
  <si>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</si>
  <si>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</si>
  <si>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</si>
  <si>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</si>
  <si>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</si>
  <si>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</si>
  <si>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</si>
  <si>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</si>
  <si>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</si>
  <si>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</si>
  <si>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</si>
  <si>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</si>
  <si>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</si>
  <si>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</si>
  <si>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</si>
  <si>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</si>
  <si>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</si>
  <si>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</si>
  <si>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</si>
  <si>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</si>
  <si>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</si>
  <si>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</si>
  <si>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</si>
  <si>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</si>
  <si>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</si>
  <si>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</si>
  <si>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</si>
  <si>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</si>
  <si>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</si>
  <si>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</si>
  <si>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</si>
  <si>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</si>
  <si>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</si>
  <si>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</si>
  <si>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</si>
  <si>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</si>
  <si>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</si>
  <si>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</si>
  <si>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</si>
  <si>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</si>
  <si>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</si>
  <si>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</si>
  <si>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</si>
  <si>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</si>
  <si>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</si>
  <si>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</si>
  <si>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</si>
  <si>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</si>
  <si>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</si>
  <si>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</si>
  <si>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</si>
  <si>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</si>
  <si>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</si>
  <si>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</si>
  <si>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</si>
  <si>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</si>
  <si>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</si>
  <si>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</si>
  <si>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</si>
  <si>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</si>
  <si>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</si>
  <si>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</si>
  <si>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</si>
  <si>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</si>
  <si>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</si>
  <si>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</si>
  <si>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</si>
  <si>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</si>
  <si>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</si>
  <si>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</si>
  <si>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</si>
  <si>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</si>
  <si>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</si>
  <si>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</si>
  <si>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</si>
  <si>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</si>
  <si>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</si>
  <si>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</si>
  <si>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</si>
  <si>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</si>
  <si>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</si>
  <si>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</si>
  <si>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</si>
  <si>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</si>
  <si>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</si>
  <si>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</si>
  <si>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</si>
  <si>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</si>
  <si>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</si>
  <si>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</si>
  <si>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</si>
  <si>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</si>
  <si>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</si>
  <si>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</si>
  <si>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</si>
  <si>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</si>
  <si>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</si>
  <si>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</si>
  <si>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</si>
  <si>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</si>
  <si>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</si>
  <si>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</si>
  <si>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</si>
  <si>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</si>
  <si>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</si>
  <si>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</si>
  <si>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</si>
  <si>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</si>
  <si>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</si>
  <si>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</si>
  <si>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</si>
  <si>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</si>
  <si>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</si>
  <si>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</si>
  <si>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</si>
  <si>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</si>
  <si>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</si>
  <si>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</si>
  <si>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</si>
  <si>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</si>
  <si>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</si>
  <si>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</si>
  <si>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</si>
  <si>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</si>
  <si>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</si>
  <si>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</si>
  <si>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</si>
  <si>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</si>
  <si>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</si>
  <si>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</si>
  <si>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</si>
  <si>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</si>
  <si>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</si>
  <si>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</si>
  <si>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</si>
  <si>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</si>
  <si>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</si>
  <si>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</si>
  <si>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</si>
  <si>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</si>
  <si>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</si>
  <si>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</si>
  <si>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</si>
  <si>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</si>
  <si>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</si>
  <si>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</si>
  <si>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</si>
  <si>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</si>
  <si>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</si>
  <si>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</si>
  <si>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</si>
  <si>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</si>
  <si>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</si>
  <si>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</si>
  <si>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</si>
  <si>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</si>
  <si>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</si>
  <si>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</si>
  <si>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</si>
  <si>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</si>
  <si>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</si>
  <si>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</si>
  <si>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</si>
  <si>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</si>
  <si>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</si>
  <si>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</si>
  <si>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</si>
  <si>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</si>
  <si>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</si>
  <si>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</si>
  <si>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</si>
  <si>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</si>
  <si>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</si>
  <si>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</si>
  <si>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</si>
  <si>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</si>
  <si>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</si>
  <si>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</si>
  <si>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</si>
  <si>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</si>
  <si>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</si>
  <si>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</si>
  <si>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</si>
  <si>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</si>
  <si>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</si>
  <si>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</si>
  <si>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</si>
  <si>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</si>
  <si>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</si>
  <si>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</si>
  <si>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</si>
  <si>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</si>
  <si>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</si>
  <si>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</si>
  <si>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</si>
  <si>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</si>
  <si>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</si>
  <si>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</si>
  <si>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</si>
  <si>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</si>
  <si>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</si>
  <si>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</si>
  <si>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</si>
  <si>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</si>
  <si>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</si>
  <si>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</si>
  <si>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</si>
  <si>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</si>
  <si>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</si>
  <si>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</si>
  <si>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</si>
  <si>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</si>
  <si>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</si>
  <si>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</si>
  <si>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</si>
  <si>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</si>
  <si>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</si>
  <si>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</si>
  <si>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</si>
  <si>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</si>
  <si>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</si>
  <si>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</si>
  <si>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</si>
  <si>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</si>
  <si>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</si>
  <si>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</si>
  <si>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</si>
  <si>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</si>
  <si>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</si>
  <si>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</si>
  <si>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</si>
  <si>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</si>
  <si>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</si>
  <si>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</si>
  <si>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</si>
  <si>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</si>
  <si>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</si>
  <si>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</si>
  <si>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</si>
  <si>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</si>
  <si>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</si>
  <si>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</si>
  <si>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</si>
  <si>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</si>
  <si>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</si>
  <si>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</si>
  <si>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</si>
  <si>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</si>
  <si>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</si>
  <si>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</si>
  <si>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</si>
  <si>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</si>
  <si>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</si>
  <si>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</si>
  <si>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</si>
  <si>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</si>
  <si>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</si>
  <si>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</si>
  <si>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</si>
  <si>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</si>
  <si>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</si>
  <si>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</si>
  <si>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</si>
  <si>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</si>
  <si>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</si>
  <si>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</si>
  <si>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</si>
  <si>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</si>
  <si>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</si>
  <si>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</si>
  <si>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</si>
  <si>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</si>
  <si>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</si>
  <si>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</si>
  <si>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</si>
  <si>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</si>
  <si>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</si>
  <si>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</si>
  <si>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</si>
  <si>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</si>
  <si>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</si>
  <si>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</si>
  <si>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</si>
  <si>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</si>
  <si>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</si>
  <si>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</si>
  <si>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</si>
  <si>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</si>
  <si>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</si>
  <si>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</si>
  <si>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</si>
  <si>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</si>
  <si>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</si>
  <si>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</si>
  <si>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</si>
  <si>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</si>
  <si>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</si>
  <si>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</si>
  <si>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</si>
  <si>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</si>
  <si>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</si>
  <si>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</si>
  <si>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</si>
  <si>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</si>
  <si>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</si>
  <si>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</si>
  <si>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</si>
  <si>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</si>
  <si>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</si>
  <si>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</si>
  <si>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</si>
  <si>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</si>
  <si>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</si>
  <si>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</si>
  <si>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</si>
  <si>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</si>
  <si>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</si>
  <si>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</si>
  <si>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</si>
  <si>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</si>
  <si>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</si>
  <si>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</si>
  <si>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</si>
  <si>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</si>
  <si>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</si>
  <si>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</si>
  <si>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</si>
  <si>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</si>
  <si>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</si>
  <si>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</si>
  <si>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</si>
  <si>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</si>
  <si>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</si>
  <si>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</si>
  <si>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</si>
  <si>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</si>
  <si>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</si>
  <si>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</si>
  <si>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</si>
  <si>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</si>
  <si>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</si>
  <si>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</si>
  <si>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</si>
  <si>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</si>
  <si>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</si>
  <si>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</si>
  <si>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</si>
  <si>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</si>
  <si>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</si>
  <si>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</si>
  <si>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</si>
  <si>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</si>
  <si>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</si>
  <si>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</si>
  <si>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</si>
  <si>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</si>
  <si>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</si>
  <si>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</si>
  <si>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</si>
  <si>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</si>
  <si>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</si>
  <si>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</si>
  <si>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</si>
  <si>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</si>
  <si>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</si>
  <si>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</si>
  <si>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</si>
  <si>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</si>
  <si>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</si>
  <si>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</si>
  <si>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</si>
  <si>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</si>
  <si>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</si>
  <si>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</si>
  <si>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</si>
  <si>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</si>
  <si>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</si>
  <si>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</si>
  <si>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</si>
  <si>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</si>
  <si>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</si>
  <si>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</si>
  <si>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</si>
  <si>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</si>
  <si>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</si>
  <si>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</si>
  <si>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</si>
  <si>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</si>
  <si>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</si>
  <si>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</si>
  <si>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</si>
  <si>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</si>
  <si>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</si>
  <si>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</si>
  <si>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</si>
  <si>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</si>
  <si>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</si>
  <si>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</si>
  <si>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</si>
  <si>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</si>
  <si>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</si>
  <si>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</si>
  <si>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</si>
  <si>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</si>
  <si>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</si>
  <si>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</si>
  <si>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</si>
  <si>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</si>
  <si>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</si>
  <si>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</si>
  <si>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</si>
  <si>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</si>
  <si>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</si>
  <si>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</si>
  <si>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</si>
  <si>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</si>
  <si>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</si>
  <si>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</si>
  <si>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</si>
  <si>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</si>
  <si>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</si>
  <si>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</si>
  <si>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</si>
  <si>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</si>
  <si>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</si>
  <si>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</si>
  <si>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</si>
  <si>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</si>
  <si>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</si>
  <si>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</si>
  <si>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</si>
  <si>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</si>
  <si>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</si>
  <si>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</si>
  <si>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</si>
  <si>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</si>
  <si>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</si>
  <si>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</si>
  <si>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</si>
  <si>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</si>
  <si>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</si>
  <si>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</si>
  <si>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</si>
  <si>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</si>
  <si>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</si>
  <si>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</si>
  <si>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</si>
  <si>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</si>
  <si>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</si>
  <si>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</si>
  <si>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</si>
  <si>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</si>
  <si>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</si>
  <si>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</si>
  <si>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</si>
  <si>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</si>
  <si>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</si>
  <si>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</si>
  <si>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</si>
  <si>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</si>
  <si>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</si>
  <si>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</si>
  <si>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</si>
  <si>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</si>
  <si>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</si>
  <si>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</si>
  <si>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</si>
  <si>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</si>
  <si>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</si>
  <si>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</si>
  <si>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</si>
  <si>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</si>
  <si>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</si>
  <si>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</si>
  <si>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</si>
  <si>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</si>
  <si>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</si>
  <si>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</si>
  <si>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</si>
  <si>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</si>
  <si>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</si>
  <si>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</si>
  <si>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</si>
  <si>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</si>
  <si>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</si>
  <si>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</si>
  <si>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</si>
  <si>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</si>
  <si>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</si>
  <si>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</si>
  <si>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</si>
  <si>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</si>
  <si>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</si>
  <si>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</si>
  <si>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</si>
  <si>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</si>
  <si>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</si>
  <si>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</si>
  <si>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</si>
  <si>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</si>
  <si>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</si>
  <si>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</si>
  <si>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</si>
  <si>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</si>
  <si>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</si>
  <si>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</si>
  <si>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</si>
  <si>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</si>
  <si>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</si>
  <si>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</si>
  <si>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</si>
  <si>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</si>
  <si>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</si>
  <si>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</si>
  <si>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</si>
  <si>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</si>
  <si>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</si>
  <si>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</si>
  <si>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</si>
  <si>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</si>
  <si>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</si>
  <si>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</si>
  <si>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</si>
  <si>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</si>
  <si>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</si>
  <si>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</si>
  <si>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</si>
  <si>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</si>
  <si>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</si>
  <si>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</si>
  <si>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</si>
  <si>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</si>
  <si>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</si>
  <si>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</si>
  <si>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</si>
  <si>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</si>
  <si>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</si>
  <si>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</si>
  <si>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</si>
  <si>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</si>
  <si>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</si>
  <si>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</si>
  <si>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</si>
  <si>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</si>
  <si>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</si>
  <si>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</si>
  <si>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</si>
  <si>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</si>
  <si>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</si>
  <si>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</si>
  <si>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</si>
  <si>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</si>
  <si>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</si>
  <si>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</si>
  <si>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</si>
  <si>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</si>
  <si>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</si>
  <si>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</si>
  <si>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</si>
  <si>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</si>
  <si>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</si>
  <si>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</si>
  <si>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</si>
  <si>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</si>
  <si>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</si>
  <si>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</si>
  <si>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</si>
  <si>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</si>
  <si>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</si>
  <si>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</si>
  <si>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</si>
  <si>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</si>
  <si>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</si>
  <si>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</si>
  <si>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</si>
  <si>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</si>
  <si>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</si>
  <si>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</si>
  <si>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</si>
  <si>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</si>
  <si>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</si>
  <si>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</si>
  <si>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</si>
  <si>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</si>
  <si>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</si>
  <si>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</si>
  <si>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</si>
  <si>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</si>
  <si>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</si>
  <si>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</si>
  <si>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</si>
  <si>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</si>
  <si>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</si>
  <si>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</si>
  <si>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</si>
  <si>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</si>
  <si>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</si>
  <si>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</si>
  <si>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</si>
  <si>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</si>
  <si>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</si>
  <si>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</si>
  <si>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</si>
  <si>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</si>
  <si>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</si>
  <si>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</si>
  <si>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</si>
  <si>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</si>
  <si>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</si>
  <si>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</si>
  <si>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</si>
  <si>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</si>
  <si>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</si>
  <si>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</si>
  <si>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</si>
  <si>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</si>
  <si>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</si>
  <si>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</si>
  <si>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</si>
  <si>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</si>
  <si>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</si>
  <si>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</si>
  <si>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</si>
  <si>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</si>
  <si>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</si>
  <si>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</si>
  <si>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</si>
  <si>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</si>
  <si>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</si>
  <si>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</si>
  <si>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</si>
  <si>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</si>
  <si>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</si>
  <si>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</si>
  <si>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</si>
  <si>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</si>
  <si>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</si>
  <si>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</si>
  <si>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</si>
  <si>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</si>
  <si>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</si>
  <si>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</si>
  <si>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</si>
  <si>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</si>
  <si>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</si>
  <si>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</si>
  <si>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</si>
  <si>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</si>
  <si>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</si>
  <si>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</si>
  <si>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</si>
  <si>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</si>
  <si>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</si>
  <si>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</si>
  <si>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</si>
  <si>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</si>
  <si>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</si>
  <si>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</si>
  <si>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</si>
  <si>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</si>
  <si>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</si>
  <si>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</si>
  <si>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</si>
  <si>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</si>
  <si>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</si>
  <si>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</si>
  <si>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</si>
  <si>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</si>
  <si>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</si>
  <si>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</si>
  <si>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</si>
  <si>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</si>
  <si>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</si>
  <si>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</si>
  <si>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</si>
  <si>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</si>
  <si>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</si>
  <si>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</si>
  <si>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</si>
  <si>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</si>
  <si>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</si>
  <si>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</si>
  <si>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</si>
  <si>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</si>
  <si>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</si>
  <si>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</si>
  <si>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</si>
  <si>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</si>
  <si>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</si>
  <si>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</si>
  <si>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</si>
  <si>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</si>
  <si>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</si>
  <si>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</si>
  <si>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</si>
  <si>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</si>
  <si>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</si>
  <si>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</si>
  <si>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</si>
  <si>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</si>
  <si>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</si>
  <si>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</si>
  <si>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</si>
  <si>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</si>
  <si>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</si>
  <si>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</si>
  <si>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</si>
  <si>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</si>
  <si>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</si>
  <si>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</si>
  <si>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</si>
  <si>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</si>
  <si>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</si>
  <si>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</si>
  <si>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</si>
  <si>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</si>
  <si>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</si>
  <si>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</si>
  <si>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</si>
  <si>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</si>
  <si>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</si>
  <si>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</si>
  <si>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</si>
  <si>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</si>
  <si>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</si>
  <si>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</si>
  <si>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</si>
  <si>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</si>
  <si>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</si>
  <si>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</si>
  <si>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</si>
  <si>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</si>
  <si>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</si>
  <si>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</si>
  <si>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</si>
  <si>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</si>
  <si>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</si>
  <si>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</si>
  <si>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</si>
  <si>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</si>
  <si>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</si>
  <si>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</si>
  <si>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</si>
  <si>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</si>
  <si>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</si>
  <si>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</si>
  <si>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</si>
  <si>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</si>
  <si>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</si>
  <si>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</si>
  <si>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</si>
  <si>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</si>
  <si>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</si>
  <si>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</si>
  <si>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</si>
  <si>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</si>
  <si>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</si>
  <si>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</si>
  <si>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</si>
  <si>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</si>
  <si>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</si>
  <si>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</si>
  <si>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</si>
  <si>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</si>
  <si>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</si>
  <si>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</si>
  <si>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</si>
  <si>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</si>
  <si>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</si>
  <si>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</si>
  <si>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</si>
  <si>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</si>
  <si>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</si>
  <si>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</si>
  <si>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</si>
  <si>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</si>
  <si>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</si>
  <si>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</si>
  <si>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</si>
  <si>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</si>
  <si>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</si>
  <si>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</si>
  <si>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</si>
  <si>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</si>
  <si>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</si>
  <si>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</si>
  <si>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</si>
  <si>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</si>
  <si>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</si>
  <si>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</si>
  <si>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</si>
  <si>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</si>
  <si>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</si>
  <si>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</si>
  <si>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</si>
  <si>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</si>
  <si>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</si>
  <si>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</si>
  <si>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</si>
  <si>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</si>
  <si>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</si>
  <si>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</si>
  <si>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</si>
  <si>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</si>
  <si>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</si>
  <si>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</si>
  <si>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</si>
  <si>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</si>
  <si>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</si>
  <si>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</si>
  <si>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</si>
  <si>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</si>
  <si>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</si>
  <si>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</si>
  <si>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</si>
  <si>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</si>
  <si>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</si>
  <si>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</si>
  <si>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</si>
  <si>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</si>
  <si>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</si>
  <si>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</si>
  <si>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</si>
  <si>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</si>
  <si>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</si>
  <si>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</si>
  <si>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</si>
  <si>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</si>
  <si>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</si>
  <si>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</si>
  <si>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</si>
  <si>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</si>
  <si>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</si>
  <si>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</si>
  <si>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</si>
  <si>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</si>
  <si>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</si>
  <si>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</si>
  <si>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</si>
  <si>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</si>
  <si>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</si>
  <si>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</si>
  <si>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</si>
  <si>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</si>
  <si>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</si>
  <si>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</si>
  <si>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</si>
  <si>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</si>
  <si>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</si>
  <si>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</si>
  <si>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</si>
  <si>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</si>
  <si>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</si>
  <si>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</si>
  <si>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</si>
  <si>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</si>
  <si>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</si>
  <si>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</si>
  <si>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</si>
  <si>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</si>
  <si>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</si>
  <si>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</si>
  <si>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</si>
  <si>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</si>
  <si>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</si>
  <si>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</si>
  <si>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</si>
  <si>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</si>
  <si>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</si>
  <si>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</si>
  <si>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</si>
  <si>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</si>
  <si>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</si>
  <si>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</si>
  <si>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</si>
  <si>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</si>
  <si>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</si>
  <si>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</si>
  <si>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</si>
  <si>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</si>
  <si>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</si>
  <si>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</si>
  <si>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</si>
  <si>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</si>
  <si>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</si>
  <si>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</si>
  <si>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</si>
  <si>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</si>
  <si>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</si>
  <si>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</si>
  <si>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</si>
  <si>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</si>
  <si>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</si>
  <si>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</si>
  <si>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</si>
  <si>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</si>
  <si>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</si>
  <si>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</si>
  <si>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</si>
  <si>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</si>
  <si>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</si>
  <si>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</si>
  <si>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</si>
  <si>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</si>
  <si>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</si>
  <si>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</si>
  <si>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</si>
  <si>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</si>
  <si>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</si>
  <si>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</si>
  <si>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</si>
  <si>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</si>
  <si>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</si>
  <si>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</si>
  <si>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</si>
  <si>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</si>
  <si>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</si>
  <si>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</si>
  <si>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</si>
  <si>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</si>
  <si>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</si>
  <si>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</si>
  <si>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</si>
  <si>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</si>
  <si>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</si>
  <si>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</si>
  <si>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</si>
  <si>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</si>
  <si>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</si>
  <si>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</si>
  <si>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</si>
  <si>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</si>
  <si>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</si>
  <si>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</si>
  <si>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</si>
  <si>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</si>
  <si>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</si>
  <si>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</si>
  <si>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</si>
  <si>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</si>
  <si>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</si>
  <si>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</si>
  <si>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</si>
  <si>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</si>
  <si>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</si>
  <si>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</si>
  <si>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</si>
  <si>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</si>
  <si>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</si>
  <si>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</si>
  <si>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</si>
  <si>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</si>
  <si>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</si>
  <si>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</si>
  <si>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</si>
  <si>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</si>
  <si>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</si>
  <si>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</si>
  <si>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</si>
  <si>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</si>
  <si>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</si>
  <si>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</si>
  <si>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</si>
  <si>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</si>
  <si>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</si>
  <si>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</si>
  <si>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</si>
  <si>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</si>
  <si>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</si>
  <si>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</si>
  <si>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</si>
  <si>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</si>
  <si>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</si>
  <si>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</si>
  <si>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</si>
  <si>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</si>
  <si>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</si>
  <si>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</si>
  <si>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</si>
  <si>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</si>
  <si>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</si>
  <si>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</si>
  <si>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</si>
  <si>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</si>
  <si>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</si>
  <si>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</si>
  <si>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</si>
  <si>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</si>
  <si>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</si>
  <si>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</si>
  <si>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</si>
  <si>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</si>
  <si>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</si>
  <si>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</si>
  <si>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</si>
  <si>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</si>
  <si>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</si>
  <si>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</si>
  <si>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</si>
  <si>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</si>
  <si>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</si>
  <si>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</si>
  <si>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</si>
  <si>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</si>
  <si>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</si>
  <si>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</si>
  <si>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</si>
  <si>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</si>
  <si>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</si>
  <si>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</si>
  <si>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</si>
  <si>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</si>
  <si>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</si>
  <si>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</si>
  <si>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</si>
  <si>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</si>
  <si>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</si>
  <si>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</si>
  <si>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</si>
  <si>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</si>
  <si>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</si>
  <si>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</si>
  <si>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</si>
  <si>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</si>
  <si>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</si>
  <si>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</si>
  <si>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</si>
  <si>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</si>
  <si>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</si>
  <si>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</si>
  <si>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</si>
  <si>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</si>
  <si>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</si>
  <si>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</si>
  <si>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</si>
  <si>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</si>
  <si>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</si>
  <si>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</si>
  <si>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</si>
  <si>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</si>
  <si>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</si>
  <si>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</si>
  <si>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</si>
  <si>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</si>
  <si>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</si>
  <si>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</si>
  <si>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</si>
  <si>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</si>
  <si>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</si>
  <si>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</si>
  <si>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</si>
  <si>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</si>
  <si>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</si>
  <si>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</si>
  <si>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</si>
  <si>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</si>
  <si>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</si>
  <si>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</si>
  <si>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</si>
  <si>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</si>
  <si>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</si>
  <si>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</si>
  <si>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</si>
  <si>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</si>
  <si>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</si>
  <si>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</si>
  <si>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</si>
  <si>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</si>
  <si>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</si>
  <si>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</si>
  <si>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</si>
  <si>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</si>
  <si>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</si>
  <si>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</si>
  <si>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</si>
  <si>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</si>
  <si>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</si>
  <si>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</si>
  <si>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</si>
  <si>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</si>
  <si>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</si>
  <si>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</si>
  <si>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</si>
  <si>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</si>
  <si>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</si>
  <si>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</si>
  <si>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</si>
  <si>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</si>
  <si>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</si>
  <si>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</si>
  <si>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</si>
  <si>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</si>
  <si>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</si>
  <si>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</si>
  <si>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</si>
  <si>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</si>
  <si>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</si>
  <si>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</si>
  <si>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</si>
  <si>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</si>
  <si>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</si>
  <si>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</si>
  <si>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</si>
  <si>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</si>
  <si>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</si>
  <si>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</si>
  <si>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</si>
  <si>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</si>
  <si>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</si>
  <si>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</si>
  <si>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</si>
  <si>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</si>
  <si>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</si>
  <si>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</si>
  <si>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</si>
  <si>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</si>
  <si>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</si>
  <si>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</si>
  <si>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</si>
  <si>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</si>
  <si>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</si>
  <si>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</si>
  <si>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</si>
  <si>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</si>
  <si>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</si>
  <si>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</si>
  <si>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</si>
  <si>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</si>
  <si>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</si>
  <si>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</si>
  <si>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</si>
  <si>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</si>
  <si>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</si>
  <si>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</si>
  <si>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</si>
  <si>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</si>
  <si>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</si>
  <si>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</si>
  <si>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</si>
  <si>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</si>
  <si>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</si>
  <si>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</si>
  <si>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</si>
  <si>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</si>
  <si>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</si>
  <si>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</si>
  <si>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</si>
  <si>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</si>
  <si>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</si>
  <si>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</si>
  <si>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</si>
  <si>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</si>
  <si>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</si>
  <si>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</si>
  <si>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</si>
  <si>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</si>
  <si>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</si>
  <si>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</si>
  <si>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</si>
  <si>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</si>
  <si>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</si>
  <si>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</si>
  <si>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</si>
  <si>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</si>
  <si>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</si>
  <si>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</si>
  <si>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</si>
  <si>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</si>
  <si>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</si>
  <si>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</si>
  <si>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</si>
  <si>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</si>
  <si>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</si>
  <si>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</si>
  <si>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</si>
  <si>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</si>
  <si>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</si>
  <si>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</si>
  <si>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</si>
  <si>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</si>
  <si>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</si>
  <si>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</si>
  <si>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</si>
  <si>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</si>
  <si>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</si>
  <si>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</si>
  <si>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</si>
  <si>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</si>
  <si>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</si>
  <si>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</si>
  <si>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</si>
  <si>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</si>
  <si>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</si>
  <si>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</si>
  <si>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</si>
  <si>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</si>
  <si>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</si>
  <si>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</si>
  <si>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</si>
  <si>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</si>
  <si>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</si>
  <si>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</si>
  <si>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</si>
  <si>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</si>
  <si>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</si>
  <si>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</si>
  <si>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</si>
  <si>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</si>
  <si>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</si>
  <si>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</si>
  <si>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</si>
  <si>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</si>
  <si>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</si>
  <si>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</si>
  <si>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</si>
  <si>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</si>
  <si>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</si>
  <si>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</si>
  <si>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</si>
  <si>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</si>
  <si>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</si>
  <si>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</si>
  <si>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</si>
  <si>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</si>
  <si>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</si>
  <si>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</si>
  <si>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</si>
  <si>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</si>
  <si>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</si>
  <si>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</si>
  <si>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</si>
  <si>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</si>
  <si>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</si>
  <si>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</si>
  <si>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</si>
  <si>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</si>
  <si>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</si>
  <si>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</si>
  <si>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</si>
  <si>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</si>
  <si>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</si>
  <si>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</si>
  <si>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</si>
  <si>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</si>
  <si>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</si>
  <si>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</si>
  <si>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</si>
  <si>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</si>
  <si>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</si>
  <si>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</si>
  <si>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</si>
  <si>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</si>
  <si>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</si>
  <si>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</si>
  <si>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</si>
  <si>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</si>
  <si>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</si>
  <si>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</si>
  <si>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</si>
  <si>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</si>
  <si>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</si>
  <si>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</si>
  <si>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</si>
  <si>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</si>
  <si>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</si>
  <si>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</si>
  <si>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</si>
  <si>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</si>
  <si>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</si>
  <si>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</si>
  <si>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</si>
  <si>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</si>
  <si>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</si>
  <si>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</si>
  <si>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</si>
  <si>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</si>
  <si>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</si>
  <si>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</si>
  <si>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</si>
  <si>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</si>
  <si>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</si>
  <si>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</si>
  <si>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</si>
  <si>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</si>
  <si>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</si>
  <si>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</si>
  <si>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</si>
  <si>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</si>
  <si>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</si>
  <si>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</si>
  <si>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</si>
  <si>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</si>
  <si>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</si>
  <si>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</si>
  <si>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</si>
  <si>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</si>
  <si>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</si>
  <si>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</si>
  <si>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</si>
  <si>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</si>
  <si>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</si>
  <si>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</si>
  <si>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</si>
  <si>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</si>
  <si>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</si>
  <si>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</si>
  <si>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</si>
  <si>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</si>
  <si>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</si>
  <si>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</si>
  <si>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</si>
  <si>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</si>
  <si>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</si>
  <si>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</si>
  <si>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</si>
  <si>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</si>
  <si>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</si>
  <si>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</si>
  <si>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</si>
  <si>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</si>
  <si>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</si>
  <si>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</si>
  <si>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</si>
  <si>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</si>
  <si>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</si>
  <si>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</si>
  <si>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</si>
  <si>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</si>
  <si>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</si>
  <si>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</si>
  <si>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</si>
  <si>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</si>
  <si>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</si>
  <si>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</si>
  <si>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</si>
  <si>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</si>
  <si>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</si>
  <si>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</si>
  <si>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</si>
  <si>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</si>
  <si>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</si>
  <si>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</si>
  <si>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</si>
  <si>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</si>
  <si>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</si>
  <si>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</si>
  <si>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</si>
  <si>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</si>
  <si>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</si>
  <si>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</si>
  <si>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</si>
  <si>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</si>
  <si>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</si>
  <si>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</si>
  <si>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</si>
  <si>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</si>
  <si>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</si>
  <si>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</si>
  <si>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</si>
  <si>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</si>
  <si>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</si>
  <si>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</si>
  <si>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</si>
  <si>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</si>
  <si>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</si>
  <si>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</si>
  <si>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</si>
  <si>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</si>
  <si>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</si>
  <si>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</si>
  <si>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</si>
  <si>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</si>
  <si>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</si>
  <si>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</si>
  <si>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</si>
  <si>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</si>
  <si>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</si>
  <si>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</si>
  <si>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</si>
  <si>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</si>
  <si>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</si>
  <si>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</si>
  <si>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</si>
  <si>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</si>
  <si>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</si>
  <si>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</si>
  <si>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</si>
  <si>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</si>
  <si>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</si>
  <si>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</si>
  <si>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</si>
  <si>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</si>
  <si>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</si>
  <si>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</si>
  <si>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</si>
  <si>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</si>
  <si>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</si>
  <si>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</si>
  <si>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</si>
  <si>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</si>
  <si>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</si>
  <si>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</si>
  <si>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</si>
  <si>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</si>
  <si>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</si>
  <si>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</si>
  <si>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</si>
  <si>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</si>
  <si>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</si>
  <si>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</si>
  <si>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</si>
  <si>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</si>
  <si>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</si>
  <si>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</si>
  <si>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</si>
  <si>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</si>
  <si>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</si>
  <si>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</si>
  <si>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</si>
  <si>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</si>
  <si>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</si>
  <si>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</si>
  <si>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</si>
  <si>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</si>
  <si>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</si>
  <si>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</si>
  <si>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</si>
  <si>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</si>
  <si>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</si>
  <si>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</si>
  <si>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</si>
  <si>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</si>
  <si>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</si>
  <si>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</si>
  <si>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</si>
  <si>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</si>
  <si>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</si>
  <si>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</si>
  <si>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</si>
  <si>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</si>
  <si>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</si>
  <si>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</si>
  <si>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</si>
  <si>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</si>
  <si>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</si>
  <si>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</si>
  <si>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</si>
  <si>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</si>
  <si>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</si>
  <si>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</si>
  <si>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</si>
  <si>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</si>
  <si>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</si>
  <si>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</si>
  <si>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</si>
  <si>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</si>
  <si>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</si>
  <si>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</si>
  <si>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</si>
  <si>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</si>
  <si>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</si>
  <si>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</si>
  <si>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</si>
  <si>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</si>
  <si>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</si>
  <si>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</si>
  <si>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</si>
  <si>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</si>
  <si>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</si>
  <si>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</si>
  <si>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</si>
  <si>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</si>
  <si>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</si>
  <si>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</si>
  <si>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</si>
  <si>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</si>
  <si>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</si>
  <si>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</si>
  <si>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</si>
  <si>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</si>
  <si>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</si>
  <si>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</si>
  <si>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</si>
  <si>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</si>
  <si>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</si>
  <si>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</si>
  <si>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</si>
  <si>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</si>
  <si>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</si>
  <si>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</si>
  <si>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</si>
  <si>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</si>
  <si>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</si>
  <si>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</si>
  <si>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</si>
  <si>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</si>
  <si>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</si>
  <si>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</si>
  <si>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</si>
  <si>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</si>
  <si>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</si>
  <si>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</si>
  <si>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</si>
  <si>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</si>
  <si>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</si>
  <si>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</si>
  <si>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</si>
  <si>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</si>
  <si>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</si>
  <si>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</si>
  <si>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</si>
  <si>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</si>
  <si>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</si>
  <si>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</si>
  <si>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</si>
  <si>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</si>
  <si>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</si>
  <si>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</si>
  <si>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</si>
  <si>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</si>
  <si>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</si>
  <si>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</si>
  <si>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</si>
  <si>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</si>
  <si>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</si>
  <si>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</si>
  <si>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</si>
  <si>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</si>
  <si>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</si>
  <si>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</si>
  <si>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</si>
  <si>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</si>
  <si>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</si>
  <si>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</si>
  <si>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</si>
  <si>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</si>
  <si>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</si>
  <si>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</si>
  <si>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</si>
  <si>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</si>
  <si>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</si>
  <si>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</si>
  <si>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</si>
  <si>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</si>
  <si>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</si>
  <si>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</si>
  <si>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</si>
  <si>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</si>
  <si>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</si>
  <si>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</si>
  <si>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</si>
  <si>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</si>
  <si>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</si>
  <si>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</si>
  <si>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</si>
  <si>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</si>
  <si>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</si>
  <si>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</si>
  <si>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</si>
  <si>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</si>
  <si>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</si>
  <si>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</si>
  <si>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</si>
  <si>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</si>
  <si>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</si>
  <si>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</si>
  <si>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</si>
  <si>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</si>
  <si>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</si>
  <si>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</si>
  <si>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</si>
  <si>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</si>
  <si>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</si>
  <si>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</si>
  <si>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</si>
  <si>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</si>
  <si>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</si>
  <si>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</si>
  <si>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</si>
  <si>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</si>
  <si>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</si>
  <si>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</si>
  <si>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</si>
  <si>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</si>
  <si>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</si>
  <si>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</si>
  <si>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</si>
  <si>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</si>
  <si>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</si>
  <si>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</si>
  <si>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</si>
  <si>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</si>
  <si>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</si>
  <si>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</si>
  <si>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</si>
  <si>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</si>
  <si>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</si>
  <si>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</si>
  <si>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</si>
  <si>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</si>
  <si>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</si>
  <si>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</si>
  <si>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</si>
  <si>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</si>
  <si>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</si>
  <si>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</si>
  <si>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</si>
  <si>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</si>
  <si>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</si>
  <si>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</si>
  <si>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</si>
  <si>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</si>
  <si>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</si>
  <si>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</si>
  <si>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</si>
  <si>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</si>
  <si>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</si>
  <si>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</si>
  <si>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</si>
  <si>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</si>
  <si>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</si>
  <si>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</si>
  <si>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</si>
  <si>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</si>
  <si>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</si>
  <si>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</si>
  <si>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</si>
  <si>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</si>
  <si>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</si>
  <si>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</si>
  <si>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</si>
  <si>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</si>
  <si>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</si>
  <si>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</si>
  <si>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</si>
  <si>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</si>
  <si>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</si>
  <si>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</si>
  <si>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</si>
  <si>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</si>
  <si>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</si>
  <si>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</si>
  <si>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</si>
  <si>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</si>
  <si>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</si>
  <si>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</si>
  <si>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</si>
  <si>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</si>
  <si>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</si>
  <si>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</si>
  <si>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</si>
  <si>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</si>
  <si>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</si>
  <si>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</si>
  <si>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</si>
  <si>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</si>
  <si>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</si>
  <si>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</si>
  <si>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</si>
  <si>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</si>
  <si>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</si>
  <si>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</si>
  <si>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</si>
  <si>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</si>
  <si>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</si>
  <si>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</si>
  <si>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</si>
  <si>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</si>
  <si>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</si>
  <si>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</si>
  <si>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</si>
  <si>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</si>
  <si>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</si>
  <si>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</si>
  <si>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</si>
  <si>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</si>
  <si>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</si>
  <si>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</si>
  <si>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</si>
  <si>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</si>
  <si>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</si>
  <si>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</si>
  <si>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</si>
  <si>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</si>
  <si>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</si>
  <si>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</si>
  <si>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</si>
  <si>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</si>
  <si>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</si>
  <si>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</si>
  <si>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</si>
  <si>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</si>
  <si>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</si>
  <si>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</si>
  <si>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</si>
  <si>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</si>
  <si>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</si>
  <si>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</si>
  <si>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</si>
  <si>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</si>
  <si>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</si>
  <si>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</si>
  <si>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</si>
  <si>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</si>
  <si>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</si>
  <si>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</si>
  <si>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</si>
  <si>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</si>
  <si>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</si>
  <si>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</si>
  <si>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</si>
  <si>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</si>
  <si>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</si>
  <si>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</si>
  <si>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</si>
  <si>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</si>
  <si>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</si>
  <si>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</si>
  <si>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</si>
  <si>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</si>
  <si>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</si>
  <si>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</si>
  <si>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</si>
  <si>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</si>
  <si>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</si>
  <si>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</si>
  <si>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</si>
  <si>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</si>
  <si>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</si>
  <si>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</si>
  <si>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</si>
  <si>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</si>
  <si>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</si>
  <si>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</si>
  <si>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</si>
  <si>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</si>
  <si>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</si>
  <si>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</si>
  <si>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</si>
  <si>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</si>
  <si>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</si>
  <si>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</si>
  <si>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</si>
  <si>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</si>
  <si>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</si>
  <si>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</si>
  <si>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</si>
  <si>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</si>
  <si>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</si>
  <si>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</si>
  <si>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</si>
  <si>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</si>
  <si>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</si>
  <si>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</si>
  <si>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</si>
  <si>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</si>
  <si>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</si>
  <si>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</si>
  <si>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</si>
  <si>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</si>
  <si>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</si>
  <si>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</si>
  <si>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</si>
  <si>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</si>
  <si>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</si>
  <si>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</si>
  <si>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</si>
  <si>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</si>
  <si>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</si>
  <si>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</si>
  <si>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</si>
  <si>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</si>
  <si>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</si>
  <si>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</si>
  <si>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</si>
  <si>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</si>
  <si>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</si>
  <si>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</si>
  <si>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</si>
  <si>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</si>
  <si>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</si>
  <si>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</si>
  <si>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</si>
  <si>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</si>
  <si>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</si>
  <si>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</si>
  <si>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</si>
  <si>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</si>
  <si>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</si>
  <si>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</si>
  <si>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</si>
  <si>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</si>
  <si>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</si>
  <si>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</si>
  <si>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</si>
  <si>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</si>
  <si>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</si>
  <si>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</si>
  <si>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</si>
  <si>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</si>
  <si>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</si>
  <si>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</si>
  <si>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</si>
  <si>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</si>
  <si>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</si>
  <si>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</si>
  <si>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</si>
  <si>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</si>
  <si>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</si>
  <si>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</si>
  <si>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</si>
  <si>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</si>
  <si>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</si>
  <si>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</si>
  <si>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</si>
  <si>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</si>
  <si>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</si>
  <si>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</si>
  <si>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</si>
  <si>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</si>
  <si>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</si>
  <si>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</si>
  <si>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</si>
  <si>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</si>
  <si>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</si>
  <si>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</si>
  <si>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</si>
  <si>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</si>
  <si>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</si>
  <si>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</si>
  <si>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</si>
  <si>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</si>
  <si>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</si>
  <si>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</si>
  <si>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</si>
  <si>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</si>
  <si>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</si>
  <si>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</si>
  <si>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</si>
  <si>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</si>
  <si>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</si>
  <si>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</si>
  <si>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</si>
  <si>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</si>
  <si>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</si>
  <si>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</si>
  <si>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</si>
  <si>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</si>
  <si>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</si>
  <si>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</si>
  <si>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</si>
  <si>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</si>
  <si>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</si>
  <si>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</si>
  <si>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</si>
  <si>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</si>
  <si>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</si>
  <si>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</si>
  <si>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</si>
  <si>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</si>
  <si>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</si>
  <si>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</si>
  <si>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</si>
  <si>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</si>
  <si>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</si>
  <si>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</si>
  <si>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</si>
  <si>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</si>
  <si>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</si>
  <si>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</si>
  <si>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</si>
  <si>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</si>
  <si>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</si>
  <si>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</si>
  <si>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</si>
  <si>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</si>
  <si>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</si>
  <si>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</si>
  <si>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</si>
  <si>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</si>
  <si>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</si>
  <si>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</si>
  <si>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</si>
  <si>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</si>
  <si>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</si>
  <si>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</si>
  <si>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</si>
  <si>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</si>
  <si>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</si>
  <si>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</si>
  <si>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</si>
  <si>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</si>
  <si>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</si>
  <si>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</si>
  <si>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</si>
  <si>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</si>
  <si>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</si>
  <si>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</si>
  <si>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</si>
  <si>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</si>
  <si>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</si>
  <si>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</si>
  <si>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</si>
  <si>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</si>
  <si>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</si>
  <si>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</si>
  <si>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</si>
  <si>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</si>
  <si>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</si>
  <si>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</si>
  <si>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</si>
  <si>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</si>
  <si>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</si>
  <si>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</si>
  <si>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</si>
  <si>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</si>
  <si>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</si>
  <si>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</si>
  <si>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</si>
  <si>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</si>
  <si>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</si>
  <si>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</si>
  <si>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</si>
  <si>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</si>
  <si>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</si>
  <si>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</si>
  <si>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</si>
  <si>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</si>
  <si>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</si>
  <si>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</si>
  <si>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</si>
  <si>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</si>
  <si>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</si>
  <si>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</si>
  <si>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</si>
  <si>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</si>
  <si>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</si>
  <si>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</si>
  <si>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</si>
  <si>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</si>
  <si>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</si>
  <si>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</si>
  <si>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</si>
  <si>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</si>
  <si>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</si>
  <si>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</si>
  <si>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</si>
  <si>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</si>
  <si>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</si>
  <si>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</si>
  <si>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</si>
  <si>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</si>
  <si>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</si>
  <si>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</si>
  <si>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</si>
  <si>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</si>
  <si>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</si>
  <si>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</si>
  <si>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</si>
  <si>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</si>
  <si>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</si>
  <si>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</si>
  <si>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</si>
  <si>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</si>
  <si>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</si>
  <si>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</si>
  <si>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</si>
  <si>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</si>
  <si>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</si>
  <si>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</si>
  <si>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</si>
  <si>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</si>
  <si>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</si>
  <si>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</si>
  <si>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</si>
  <si>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</si>
  <si>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</si>
  <si>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</si>
  <si>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</si>
  <si>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</si>
  <si>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</si>
  <si>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</si>
  <si>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</si>
  <si>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</si>
  <si>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</si>
  <si>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</si>
  <si>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</si>
  <si>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</si>
  <si>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</si>
  <si>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</si>
  <si>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</si>
  <si>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</si>
  <si>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</si>
  <si>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</si>
  <si>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</si>
  <si>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</si>
  <si>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</si>
  <si>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</si>
  <si>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</si>
  <si>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</si>
  <si>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</si>
  <si>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</si>
  <si>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</si>
  <si>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</si>
  <si>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</si>
  <si>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</si>
  <si>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</si>
  <si>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</si>
  <si>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</si>
  <si>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</si>
  <si>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</si>
  <si>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</si>
  <si>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</si>
  <si>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</si>
  <si>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</si>
  <si>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</si>
  <si>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</si>
  <si>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</si>
  <si>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</si>
  <si>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</si>
  <si>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</si>
  <si>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</si>
  <si>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</si>
  <si>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</si>
  <si>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</si>
  <si>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</si>
  <si>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</si>
  <si>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</si>
  <si>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</si>
  <si>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</si>
  <si>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</si>
  <si>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</si>
  <si>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</si>
  <si>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</si>
  <si>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</si>
  <si>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</si>
  <si>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</si>
  <si>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</si>
  <si>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</si>
  <si>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</si>
  <si>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</si>
  <si>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</si>
  <si>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</si>
  <si>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</si>
  <si>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</si>
  <si>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</si>
  <si>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</si>
  <si>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</si>
  <si>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</si>
  <si>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</si>
  <si>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</si>
  <si>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</si>
  <si>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</si>
  <si>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</si>
  <si>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</si>
  <si>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</si>
  <si>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</si>
  <si>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</si>
  <si>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</si>
  <si>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</si>
  <si>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</si>
  <si>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</si>
  <si>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</si>
  <si>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</si>
  <si>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</si>
  <si>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</si>
  <si>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</si>
  <si>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</si>
  <si>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</si>
  <si>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</si>
  <si>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</si>
  <si>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</si>
  <si>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</si>
  <si>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</si>
  <si>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</si>
  <si>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</si>
  <si>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</si>
  <si>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</si>
  <si>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</si>
  <si>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</si>
  <si>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</si>
  <si>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</si>
  <si>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</si>
  <si>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</si>
  <si>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</si>
  <si>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</si>
  <si>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</si>
  <si>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</si>
  <si>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</si>
  <si>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</si>
  <si>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</si>
  <si>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</si>
  <si>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</si>
  <si>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</si>
  <si>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</si>
  <si>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</si>
  <si>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</si>
  <si>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</si>
  <si>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</si>
  <si>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</si>
  <si>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</si>
  <si>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</si>
  <si>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</si>
  <si>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</si>
  <si>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</si>
  <si>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</si>
  <si>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</si>
  <si>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</si>
  <si>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</si>
  <si>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</si>
  <si>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</si>
  <si>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</si>
  <si>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</si>
  <si>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</si>
  <si>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</si>
  <si>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</si>
  <si>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</si>
  <si>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</si>
  <si>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</si>
  <si>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</si>
  <si>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</si>
  <si>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</si>
  <si>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</si>
  <si>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</si>
  <si>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</si>
  <si>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</si>
  <si>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</si>
  <si>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</si>
  <si>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</si>
  <si>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</si>
  <si>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</si>
  <si>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</si>
  <si>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</si>
  <si>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</si>
  <si>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</si>
  <si>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</si>
  <si>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</si>
  <si>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</si>
  <si>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</si>
  <si>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</si>
  <si>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</si>
  <si>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</si>
  <si>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</si>
  <si>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</si>
  <si>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</si>
  <si>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</si>
  <si>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</si>
  <si>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</si>
  <si>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</si>
  <si>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</si>
  <si>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</si>
  <si>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</si>
  <si>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</si>
  <si>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</si>
  <si>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</si>
  <si>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</si>
  <si>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</si>
  <si>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</si>
  <si>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</si>
  <si>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</si>
  <si>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</si>
  <si>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</si>
  <si>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</si>
  <si>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</si>
  <si>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</si>
  <si>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</si>
  <si>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</si>
  <si>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</si>
  <si>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</si>
  <si>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</si>
  <si>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</si>
  <si>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</si>
  <si>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</si>
  <si>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</si>
  <si>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</si>
  <si>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</si>
  <si>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</si>
  <si>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</si>
  <si>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</si>
  <si>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</si>
  <si>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</si>
  <si>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</si>
  <si>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</si>
  <si>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</si>
  <si>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</si>
  <si>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</si>
  <si>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</si>
  <si>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</si>
  <si>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</si>
  <si>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</si>
  <si>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</si>
  <si>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</si>
  <si>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</si>
  <si>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</si>
  <si>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</si>
  <si>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</si>
  <si>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</si>
  <si>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</si>
  <si>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</si>
  <si>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</si>
  <si>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</si>
  <si>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</si>
  <si>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</si>
  <si>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</si>
  <si>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</si>
  <si>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</si>
  <si>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</si>
  <si>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</si>
  <si>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</si>
  <si>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</si>
  <si>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</si>
  <si>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</si>
  <si>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</si>
  <si>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</si>
  <si>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</si>
  <si>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</si>
  <si>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</si>
  <si>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</si>
  <si>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</si>
  <si>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</si>
  <si>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</si>
  <si>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</si>
  <si>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</si>
  <si>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</si>
  <si>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</si>
  <si>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</si>
  <si>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</si>
  <si>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</si>
  <si>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</si>
  <si>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</si>
  <si>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</si>
  <si>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</si>
  <si>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</si>
  <si>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</si>
  <si>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</si>
  <si>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</si>
  <si>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</si>
  <si>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</si>
  <si>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</si>
  <si>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</si>
  <si>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</si>
  <si>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</si>
  <si>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</si>
  <si>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</si>
  <si>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</si>
  <si>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</si>
  <si>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</si>
  <si>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</si>
  <si>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</si>
  <si>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</si>
  <si>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</si>
  <si>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</si>
  <si>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</si>
  <si>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</si>
  <si>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</si>
  <si>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</si>
  <si>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</si>
  <si>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</si>
  <si>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</si>
  <si>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</si>
  <si>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</si>
  <si>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</si>
  <si>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</si>
  <si>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</si>
  <si>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</si>
  <si>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</si>
  <si>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</si>
  <si>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</si>
  <si>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</si>
  <si>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</si>
  <si>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</si>
  <si>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</si>
  <si>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</si>
  <si>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</si>
  <si>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</si>
  <si>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</si>
  <si>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</si>
  <si>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</si>
  <si>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</si>
  <si>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</si>
  <si>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</si>
  <si>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</si>
  <si>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</si>
  <si>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</si>
  <si>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</si>
  <si>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</si>
  <si>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</si>
  <si>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</si>
  <si>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</si>
  <si>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</si>
  <si>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</si>
  <si>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</si>
  <si>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</si>
  <si>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</si>
  <si>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</si>
  <si>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</si>
  <si>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</si>
  <si>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</si>
  <si>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</si>
  <si>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</si>
  <si>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</si>
  <si>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</si>
  <si>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</si>
  <si>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</si>
  <si>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</si>
  <si>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</si>
  <si>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</si>
  <si>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</si>
  <si>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</si>
  <si>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</si>
  <si>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</si>
  <si>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</si>
  <si>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</si>
  <si>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</si>
  <si>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</si>
  <si>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</si>
  <si>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</si>
  <si>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</si>
  <si>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</si>
  <si>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</si>
  <si>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</si>
  <si>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</si>
  <si>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</si>
  <si>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</si>
  <si>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</si>
  <si>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</si>
  <si>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</si>
  <si>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</si>
  <si>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</si>
  <si>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</si>
  <si>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</si>
  <si>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</si>
  <si>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</si>
  <si>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</si>
  <si>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</si>
  <si>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</si>
  <si>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</si>
  <si>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</si>
  <si>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</si>
  <si>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</si>
  <si>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</si>
  <si>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</si>
  <si>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</si>
  <si>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</si>
  <si>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</si>
  <si>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</si>
  <si>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</si>
  <si>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</si>
  <si>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</si>
  <si>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</si>
  <si>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</si>
  <si>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</si>
  <si>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</si>
  <si>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</si>
  <si>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</si>
  <si>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</si>
  <si>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</si>
  <si>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</si>
  <si>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</si>
  <si>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</si>
  <si>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</si>
  <si>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</si>
  <si>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</si>
  <si>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</si>
  <si>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</si>
  <si>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</si>
  <si>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</si>
  <si>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</si>
  <si>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</si>
  <si>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</si>
  <si>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</si>
  <si>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</si>
  <si>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</si>
  <si>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</si>
  <si>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</si>
  <si>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</si>
  <si>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</si>
  <si>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</si>
  <si>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</si>
  <si>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</si>
  <si>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</si>
  <si>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</si>
  <si>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</si>
  <si>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</si>
  <si>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</si>
  <si>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</si>
  <si>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</si>
  <si>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</si>
  <si>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</si>
  <si>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</si>
  <si>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</si>
  <si>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</si>
  <si>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</si>
  <si>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</si>
  <si>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</si>
  <si>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</si>
  <si>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</si>
  <si>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</si>
  <si>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</si>
  <si>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</si>
  <si>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</si>
  <si>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</si>
  <si>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</si>
  <si>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</si>
  <si>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</si>
  <si>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</si>
  <si>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</si>
  <si>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</si>
  <si>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</si>
  <si>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</si>
  <si>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</si>
  <si>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</si>
  <si>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</si>
  <si>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</si>
  <si>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</si>
  <si>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</si>
  <si>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</si>
  <si>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</si>
  <si>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</si>
  <si>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</si>
  <si>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</si>
  <si>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</si>
  <si>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</si>
  <si>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</si>
  <si>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</si>
  <si>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</si>
  <si>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</si>
  <si>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</si>
  <si>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</si>
  <si>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</si>
  <si>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</si>
  <si>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</si>
  <si>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</si>
  <si>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</si>
  <si>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</si>
  <si>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</si>
  <si>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</si>
  <si>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</si>
  <si>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</si>
  <si>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</si>
  <si>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</si>
  <si>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</si>
  <si>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</si>
  <si>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</si>
  <si>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</si>
  <si>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</si>
  <si>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</si>
  <si>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</si>
  <si>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</si>
  <si>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</si>
  <si>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</si>
  <si>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</si>
  <si>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</si>
  <si>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</si>
  <si>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</si>
  <si>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</si>
  <si>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</si>
  <si>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</si>
  <si>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</si>
  <si>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</si>
  <si>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</si>
  <si>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</si>
  <si>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</si>
  <si>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</si>
  <si>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</si>
  <si>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</si>
  <si>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</si>
  <si>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</si>
  <si>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</si>
  <si>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</si>
  <si>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</si>
  <si>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</si>
  <si>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</si>
  <si>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</si>
  <si>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</si>
  <si>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</si>
  <si>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</si>
  <si>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</si>
  <si>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</si>
  <si>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</si>
  <si>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</si>
  <si>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</si>
  <si>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</si>
  <si>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</si>
  <si>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</si>
  <si>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</si>
  <si>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</si>
  <si>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</si>
  <si>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</si>
  <si>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</si>
  <si>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</si>
  <si>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</si>
  <si>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</si>
  <si>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</si>
  <si>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</si>
  <si>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</si>
  <si>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</si>
  <si>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</si>
  <si>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</si>
  <si>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</si>
  <si>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</si>
  <si>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</si>
  <si>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</si>
  <si>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</si>
  <si>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</si>
  <si>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</si>
  <si>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</si>
  <si>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</si>
  <si>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</si>
  <si>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</si>
  <si>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</si>
  <si>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</si>
  <si>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</si>
  <si>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</si>
  <si>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</si>
  <si>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</si>
  <si>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</si>
  <si>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</si>
  <si>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</si>
  <si>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</si>
  <si>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</si>
  <si>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</si>
  <si>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</si>
  <si>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</si>
  <si>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</si>
  <si>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</si>
  <si>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</si>
  <si>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</si>
  <si>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</si>
  <si>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</si>
  <si>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</si>
  <si>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</si>
  <si>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</si>
  <si>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</si>
  <si>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</si>
  <si>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</si>
  <si>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</si>
  <si>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</si>
  <si>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</si>
  <si>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</si>
  <si>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</si>
  <si>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</si>
  <si>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</si>
  <si>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</si>
  <si>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</si>
  <si>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</si>
  <si>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</si>
  <si>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</si>
  <si>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</si>
  <si>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</si>
  <si>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</si>
  <si>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</si>
  <si>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</si>
  <si>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</si>
  <si>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</si>
  <si>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</si>
  <si>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</si>
  <si>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</si>
  <si>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</si>
  <si>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</si>
  <si>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</si>
  <si>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</si>
  <si>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</si>
  <si>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</si>
  <si>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</si>
  <si>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</si>
  <si>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</si>
  <si>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</si>
  <si>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</si>
  <si>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</si>
  <si>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</si>
  <si>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</si>
  <si>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</si>
  <si>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</si>
  <si>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</si>
  <si>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</si>
  <si>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</si>
  <si>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</si>
  <si>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</si>
  <si>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</si>
  <si>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</si>
  <si>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</si>
  <si>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</si>
  <si>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</si>
  <si>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</si>
  <si>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</si>
  <si>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</si>
  <si>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</si>
  <si>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</si>
  <si>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</si>
  <si>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</si>
  <si>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</si>
  <si>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</si>
  <si>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</si>
  <si>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</si>
  <si>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</si>
  <si>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</si>
  <si>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</si>
  <si>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</si>
  <si>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</si>
  <si>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</si>
  <si>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</si>
  <si>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</si>
  <si>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</si>
  <si>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</si>
  <si>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</si>
  <si>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</si>
  <si>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</si>
  <si>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</si>
  <si>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</si>
  <si>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</si>
  <si>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</si>
  <si>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</si>
  <si>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</si>
  <si>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</si>
  <si>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</si>
  <si>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</si>
  <si>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</si>
  <si>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</si>
  <si>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</si>
  <si>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</si>
  <si>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</si>
  <si>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</si>
  <si>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</si>
  <si>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</si>
  <si>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</si>
  <si>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</si>
  <si>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</si>
  <si>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</si>
  <si>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</si>
  <si>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</si>
  <si>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</si>
  <si>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</si>
  <si>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</si>
  <si>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</si>
  <si>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</si>
  <si>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</si>
  <si>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</si>
  <si>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</si>
  <si>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</si>
  <si>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</si>
  <si>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</si>
  <si>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</si>
  <si>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</si>
  <si>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</si>
  <si>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</si>
  <si>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</si>
  <si>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</si>
  <si>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</si>
  <si>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</si>
  <si>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</si>
  <si>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</si>
  <si>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</si>
  <si>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</si>
  <si>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</si>
  <si>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</si>
  <si>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</si>
  <si>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</si>
  <si>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</si>
  <si>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</si>
  <si>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</si>
  <si>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</si>
  <si>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</si>
  <si>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</si>
  <si>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</si>
  <si>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</si>
  <si>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</si>
  <si>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</si>
  <si>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</si>
  <si>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</si>
  <si>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</si>
  <si>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</si>
  <si>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</si>
  <si>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</si>
  <si>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</si>
  <si>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</si>
  <si>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</si>
  <si>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</si>
  <si>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</si>
  <si>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</si>
  <si>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</si>
  <si>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</si>
  <si>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</si>
  <si>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</si>
  <si>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</si>
  <si>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</si>
  <si>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</si>
  <si>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</si>
  <si>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</si>
  <si>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</si>
  <si>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</si>
  <si>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</si>
  <si>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</si>
  <si>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</si>
  <si>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</si>
  <si>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</si>
  <si>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</si>
  <si>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</si>
  <si>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</si>
  <si>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</si>
  <si>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</si>
  <si>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</si>
  <si>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</si>
  <si>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</si>
  <si>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</si>
  <si>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</si>
  <si>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</si>
  <si>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</si>
  <si>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</si>
  <si>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</si>
  <si>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</si>
  <si>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</si>
  <si>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</si>
  <si>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</si>
  <si>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</si>
  <si>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</si>
  <si>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</si>
  <si>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</si>
  <si>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</si>
  <si>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</si>
  <si>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</si>
  <si>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</si>
  <si>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</si>
  <si>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</si>
  <si>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</si>
  <si>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</si>
  <si>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</si>
  <si>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</si>
  <si>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</si>
  <si>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</si>
  <si>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</si>
  <si>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</si>
  <si>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</si>
  <si>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</si>
  <si>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</si>
  <si>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</si>
  <si>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</si>
  <si>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</si>
  <si>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</si>
  <si>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</si>
  <si>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</si>
  <si>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</si>
  <si>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</si>
  <si>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</si>
  <si>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</si>
  <si>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</si>
  <si>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</si>
  <si>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</si>
  <si>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</si>
  <si>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</si>
  <si>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</si>
  <si>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</si>
  <si>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</si>
  <si>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</si>
  <si>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</si>
  <si>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</si>
  <si>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</si>
  <si>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</si>
  <si>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</si>
  <si>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</si>
  <si>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</si>
  <si>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</si>
  <si>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</si>
  <si>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</si>
  <si>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</si>
  <si>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</si>
  <si>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</si>
  <si>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</si>
  <si>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</si>
  <si>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</si>
  <si>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</si>
  <si>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</si>
  <si>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</si>
  <si>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</si>
  <si>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</si>
  <si>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</si>
  <si>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</si>
  <si>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</si>
  <si>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</si>
  <si>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</si>
  <si>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</si>
  <si>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</si>
  <si>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</si>
  <si>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</si>
  <si>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</si>
  <si>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</si>
  <si>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</si>
  <si>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</si>
  <si>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</si>
  <si>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</si>
  <si>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</si>
  <si>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</si>
  <si>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</si>
  <si>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</si>
  <si>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</si>
  <si>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</si>
  <si>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</si>
  <si>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</si>
  <si>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</si>
  <si>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</si>
  <si>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</si>
  <si>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</si>
  <si>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</si>
  <si>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</si>
  <si>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</si>
  <si>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</si>
  <si>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</si>
  <si>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</si>
  <si>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</si>
  <si>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</si>
  <si>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</si>
  <si>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</si>
  <si>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</si>
  <si>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</si>
  <si>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</si>
  <si>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</si>
  <si>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</si>
  <si>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</si>
  <si>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</si>
  <si>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</si>
  <si>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</si>
  <si>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</si>
  <si>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</si>
  <si>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</si>
  <si>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</si>
  <si>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</si>
  <si>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</si>
  <si>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</si>
  <si>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</si>
  <si>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</si>
  <si>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</si>
  <si>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</si>
  <si>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</si>
  <si>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</si>
  <si>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</si>
  <si>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</si>
  <si>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</si>
  <si>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</si>
  <si>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</si>
  <si>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</si>
  <si>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</si>
  <si>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</si>
  <si>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</si>
  <si>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</si>
  <si>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</si>
  <si>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</si>
  <si>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</si>
  <si>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</si>
  <si>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</si>
  <si>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</si>
  <si>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</si>
  <si>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</si>
  <si>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</si>
  <si>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</si>
  <si>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</si>
  <si>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</si>
  <si>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</si>
  <si>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</si>
  <si>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</si>
  <si>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</si>
  <si>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</si>
  <si>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</si>
  <si>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</si>
  <si>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</si>
  <si>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</si>
  <si>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</si>
  <si>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</si>
  <si>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</si>
  <si>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</si>
  <si>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</si>
  <si>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</si>
  <si>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</si>
  <si>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</si>
  <si>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</si>
  <si>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</si>
  <si>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</si>
  <si>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</si>
  <si>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</si>
  <si>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</si>
  <si>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</si>
  <si>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</si>
  <si>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</si>
  <si>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</si>
  <si>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</si>
  <si>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</si>
  <si>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</si>
  <si>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</si>
  <si>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</si>
  <si>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</si>
  <si>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</si>
  <si>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</si>
  <si>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</si>
  <si>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</si>
  <si>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</si>
  <si>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</si>
  <si>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</si>
  <si>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</si>
  <si>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</si>
  <si>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</si>
  <si>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</si>
  <si>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</si>
  <si>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</si>
  <si>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</si>
  <si>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</si>
  <si>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</si>
  <si>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</si>
  <si>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</si>
  <si>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</si>
  <si>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</si>
  <si>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</si>
  <si>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</si>
  <si>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</si>
  <si>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</si>
  <si>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</si>
  <si>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</si>
  <si>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</si>
  <si>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</si>
  <si>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</si>
  <si>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</si>
  <si>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</si>
  <si>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</si>
  <si>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</si>
  <si>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</si>
  <si>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</si>
  <si>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</si>
  <si>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</si>
  <si>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</si>
  <si>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</si>
  <si>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</si>
  <si>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</si>
  <si>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</si>
  <si>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</si>
  <si>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</si>
  <si>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</si>
  <si>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</si>
  <si>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</si>
  <si>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</si>
  <si>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</si>
  <si>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</si>
  <si>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</si>
  <si>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</si>
  <si>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</si>
  <si>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</si>
  <si>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</si>
  <si>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</si>
  <si>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</si>
  <si>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</si>
  <si>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</si>
  <si>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</si>
  <si>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</si>
  <si>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</si>
  <si>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</si>
  <si>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</si>
  <si>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</si>
  <si>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</si>
  <si>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</si>
  <si>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</si>
  <si>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</si>
  <si>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</si>
  <si>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</si>
  <si>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</si>
  <si>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</si>
  <si>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</si>
  <si>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</si>
  <si>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</si>
  <si>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</si>
  <si>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</si>
  <si>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</si>
  <si>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</si>
  <si>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</si>
  <si>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</si>
  <si>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</si>
  <si>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</si>
  <si>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</si>
  <si>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</si>
  <si>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</si>
  <si>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</si>
  <si>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</si>
  <si>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</si>
  <si>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</si>
  <si>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</si>
  <si>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</si>
  <si>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</si>
  <si>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</si>
  <si>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</si>
  <si>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</si>
  <si>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</si>
  <si>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</si>
  <si>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</si>
  <si>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</si>
  <si>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</si>
  <si>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</si>
  <si>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</si>
  <si>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</si>
  <si>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</si>
  <si>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</si>
  <si>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</si>
  <si>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</si>
  <si>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</si>
  <si>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</si>
  <si>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</si>
  <si>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</si>
  <si>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</si>
  <si>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</si>
  <si>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</si>
  <si>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</si>
  <si>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</si>
  <si>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</si>
  <si>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</si>
  <si>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</si>
  <si>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</si>
  <si>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</si>
  <si>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</si>
  <si>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</si>
  <si>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</si>
  <si>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</si>
  <si>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</si>
  <si>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</si>
  <si>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</si>
  <si>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</si>
  <si>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</si>
  <si>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</si>
  <si>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</si>
  <si>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</si>
  <si>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</si>
  <si>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</si>
  <si>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</si>
  <si>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</si>
  <si>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</si>
  <si>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</si>
  <si>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</si>
  <si>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</si>
  <si>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</si>
  <si>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</si>
  <si>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</si>
  <si>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</si>
  <si>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</si>
  <si>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</si>
  <si>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</si>
  <si>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</si>
  <si>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</si>
  <si>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</si>
  <si>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</si>
  <si>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</si>
  <si>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</si>
  <si>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</si>
  <si>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</si>
  <si>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</si>
  <si>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</si>
  <si>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</si>
  <si>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</si>
  <si>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</si>
  <si>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</si>
  <si>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</si>
  <si>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</si>
  <si>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</si>
  <si>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</si>
  <si>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</si>
  <si>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</si>
  <si>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</si>
  <si>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</si>
  <si>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</si>
  <si>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</si>
  <si>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</si>
  <si>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</si>
  <si>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</si>
  <si>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</si>
  <si>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</si>
  <si>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</si>
  <si>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</si>
  <si>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</si>
  <si>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</si>
  <si>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</si>
  <si>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</si>
  <si>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</si>
  <si>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</si>
  <si>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</si>
  <si>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</si>
  <si>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</si>
  <si>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</si>
  <si>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</si>
  <si>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</si>
  <si>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</si>
  <si>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</si>
  <si>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</si>
  <si>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</si>
  <si>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</si>
  <si>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</si>
  <si>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</si>
  <si>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</si>
  <si>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</si>
  <si>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</si>
  <si>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</si>
  <si>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</si>
  <si>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</si>
  <si>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</si>
  <si>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</si>
  <si>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</si>
  <si>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</si>
  <si>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</si>
  <si>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</si>
  <si>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</si>
  <si>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</si>
  <si>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</si>
  <si>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</si>
  <si>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</si>
  <si>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</si>
  <si>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</si>
  <si>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</si>
  <si>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</si>
  <si>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</si>
  <si>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</si>
  <si>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</si>
  <si>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</si>
  <si>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</si>
  <si>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</si>
  <si>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</si>
  <si>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</si>
  <si>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</si>
  <si>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</si>
  <si>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</si>
  <si>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</si>
  <si>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</si>
  <si>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</si>
  <si>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</si>
  <si>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</si>
  <si>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</si>
  <si>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</si>
  <si>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</si>
  <si>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</si>
  <si>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</si>
  <si>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</si>
  <si>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</si>
  <si>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</si>
  <si>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</si>
  <si>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</si>
  <si>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</si>
  <si>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</si>
  <si>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</si>
  <si>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</si>
  <si>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</si>
  <si>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</si>
  <si>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</si>
  <si>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</si>
  <si>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</si>
  <si>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</si>
  <si>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</si>
  <si>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</si>
  <si>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</si>
  <si>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</si>
  <si>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</si>
  <si>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</si>
  <si>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</si>
  <si>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</si>
  <si>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</si>
  <si>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</si>
  <si>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</si>
  <si>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</si>
  <si>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</si>
  <si>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</si>
  <si>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</si>
  <si>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</si>
  <si>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</si>
  <si>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</si>
  <si>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</si>
  <si>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</si>
  <si>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</si>
  <si>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</si>
  <si>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</si>
  <si>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</si>
  <si>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</si>
  <si>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</si>
  <si>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</si>
  <si>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</si>
  <si>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</si>
  <si>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</si>
  <si>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</si>
  <si>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</si>
  <si>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</si>
  <si>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</si>
  <si>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</si>
  <si>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</si>
  <si>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</si>
  <si>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</si>
  <si>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</si>
  <si>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</si>
  <si>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</si>
  <si>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</si>
  <si>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</si>
  <si>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</si>
  <si>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</si>
  <si>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</si>
  <si>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</si>
  <si>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</si>
  <si>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</si>
  <si>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</si>
  <si>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</si>
  <si>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</si>
  <si>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</si>
  <si>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</si>
  <si>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</si>
  <si>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</si>
  <si>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</si>
  <si>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</si>
  <si>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</si>
  <si>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</si>
  <si>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</si>
  <si>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</si>
  <si>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</si>
  <si>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</si>
  <si>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</si>
  <si>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</si>
  <si>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</si>
  <si>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</si>
  <si>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</si>
  <si>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</si>
  <si>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</si>
  <si>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</si>
  <si>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</si>
  <si>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</si>
  <si>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</si>
  <si>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</si>
  <si>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</si>
  <si>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</si>
  <si>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</si>
  <si>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</si>
  <si>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</si>
  <si>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</si>
  <si>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</si>
  <si>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</si>
  <si>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</si>
  <si>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</si>
  <si>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</si>
  <si>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</si>
  <si>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</si>
  <si>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</si>
  <si>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</si>
  <si>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</si>
  <si>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</si>
  <si>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</si>
  <si>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</si>
  <si>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</si>
  <si>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</si>
  <si>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</si>
  <si>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</si>
  <si>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</si>
  <si>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</si>
  <si>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</si>
  <si>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</si>
  <si>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</si>
  <si>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</si>
  <si>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</si>
  <si>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</si>
  <si>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</si>
  <si>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</si>
  <si>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</si>
  <si>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</si>
  <si>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</si>
  <si>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</si>
  <si>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</si>
  <si>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</si>
  <si>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</si>
  <si>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</si>
  <si>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</si>
  <si>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</si>
  <si>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</si>
  <si>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</si>
  <si>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</si>
  <si>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</si>
  <si>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</si>
  <si>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</si>
  <si>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</si>
  <si>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</si>
  <si>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</si>
  <si>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</si>
  <si>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</si>
  <si>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</si>
  <si>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</si>
  <si>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</si>
  <si>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</si>
  <si>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</si>
  <si>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</si>
  <si>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</si>
  <si>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</si>
  <si>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</si>
  <si>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</si>
  <si>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</si>
  <si>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</si>
  <si>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</si>
  <si>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</si>
  <si>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</si>
  <si>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</si>
  <si>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</si>
  <si>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</si>
  <si>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</si>
  <si>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</si>
  <si>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</si>
  <si>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</si>
  <si>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</si>
  <si>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</si>
  <si>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</si>
  <si>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</si>
  <si>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</si>
  <si>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</si>
  <si>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</si>
  <si>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</si>
  <si>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</si>
  <si>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</si>
  <si>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</si>
  <si>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</si>
  <si>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</si>
  <si>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</si>
  <si>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</si>
  <si>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</si>
  <si>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</si>
  <si>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</si>
  <si>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</si>
  <si>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</si>
  <si>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</si>
  <si>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</si>
  <si>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</si>
  <si>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</si>
  <si>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</si>
  <si>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</si>
  <si>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</si>
  <si>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</si>
  <si>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</si>
  <si>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</si>
  <si>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</si>
  <si>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</si>
  <si>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</si>
  <si>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</si>
  <si>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</si>
  <si>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</si>
  <si>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</si>
  <si>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</si>
  <si>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</si>
  <si>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</si>
  <si>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</si>
  <si>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</si>
  <si>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</si>
  <si>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</si>
  <si>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</si>
  <si>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</si>
  <si>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</si>
  <si>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</si>
  <si>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</si>
  <si>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</si>
  <si>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</si>
  <si>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</si>
  <si>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</si>
  <si>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</si>
  <si>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</si>
  <si>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</si>
  <si>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</si>
  <si>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</si>
  <si>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</si>
  <si>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</si>
  <si>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</si>
  <si>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</si>
  <si>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</si>
  <si>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</si>
  <si>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</si>
  <si>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</si>
  <si>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</si>
  <si>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</si>
  <si>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</si>
  <si>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</si>
  <si>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</si>
  <si>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</si>
  <si>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</si>
  <si>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</si>
  <si>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</si>
  <si>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</si>
  <si>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</si>
  <si>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</si>
  <si>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</si>
  <si>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</si>
  <si>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</si>
  <si>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</si>
  <si>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</si>
  <si>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</si>
  <si>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</si>
  <si>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</si>
  <si>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</si>
  <si>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</si>
  <si>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</si>
  <si>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</si>
  <si>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</si>
  <si>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</si>
  <si>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</si>
  <si>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</si>
  <si>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</si>
  <si>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</si>
  <si>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</si>
  <si>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</si>
  <si>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</si>
  <si>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</si>
  <si>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</si>
  <si>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</si>
  <si>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</si>
  <si>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</si>
  <si>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</si>
  <si>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</si>
  <si>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</si>
  <si>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</si>
  <si>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</si>
  <si>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</si>
  <si>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</si>
  <si>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</si>
  <si>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</si>
  <si>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</si>
  <si>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</si>
  <si>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</si>
  <si>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</si>
  <si>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</si>
  <si>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</si>
  <si>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</si>
  <si>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</si>
  <si>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</si>
  <si>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</si>
  <si>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</si>
  <si>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</si>
  <si>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</si>
  <si>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</si>
  <si>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</si>
  <si>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</si>
  <si>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</si>
  <si>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</si>
  <si>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</si>
  <si>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</si>
  <si>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</si>
  <si>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</si>
  <si>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</si>
  <si>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</si>
  <si>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</si>
  <si>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</si>
  <si>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</si>
  <si>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</si>
  <si>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</si>
  <si>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</si>
  <si>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</si>
  <si>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</si>
  <si>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</si>
  <si>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</si>
  <si>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</si>
  <si>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</si>
  <si>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</si>
  <si>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</si>
  <si>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</si>
  <si>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</si>
  <si>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</si>
  <si>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</si>
  <si>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</si>
  <si>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</si>
  <si>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</si>
  <si>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</si>
  <si>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</si>
  <si>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</si>
  <si>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</si>
  <si>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</si>
  <si>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</si>
  <si>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</si>
  <si>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</si>
  <si>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</si>
  <si>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</si>
  <si>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</si>
  <si>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</si>
  <si>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</si>
  <si>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</si>
  <si>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</si>
  <si>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</si>
  <si>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</si>
  <si>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</si>
  <si>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</si>
  <si>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</si>
  <si>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</si>
  <si>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</si>
  <si>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</si>
  <si>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</si>
  <si>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</si>
  <si>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</si>
  <si>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</si>
  <si>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</si>
  <si>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</si>
  <si>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</si>
  <si>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</si>
  <si>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</si>
  <si>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</si>
  <si>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</si>
  <si>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</si>
  <si>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</si>
  <si>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</si>
  <si>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</si>
  <si>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</si>
  <si>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</si>
  <si>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</si>
  <si>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</si>
  <si>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</si>
  <si>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</si>
  <si>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</si>
  <si>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</si>
  <si>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</si>
  <si>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</si>
  <si>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</si>
  <si>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</si>
  <si>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</si>
  <si>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</si>
  <si>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</si>
  <si>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</si>
  <si>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</si>
  <si>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</si>
  <si>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</si>
  <si>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</si>
  <si>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</si>
  <si>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</si>
  <si>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</si>
  <si>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</si>
  <si>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</si>
  <si>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</si>
  <si>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</si>
  <si>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</si>
  <si>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</si>
  <si>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</si>
  <si>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</si>
  <si>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</si>
  <si>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</si>
  <si>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</si>
  <si>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</si>
  <si>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</si>
  <si>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</si>
  <si>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</si>
  <si>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</si>
  <si>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</si>
  <si>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</si>
  <si>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</si>
  <si>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</si>
  <si>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</si>
  <si>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</si>
  <si>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</si>
  <si>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</si>
  <si>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</si>
  <si>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</si>
  <si>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</si>
  <si>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</si>
  <si>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</si>
  <si>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</si>
  <si>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</si>
  <si>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</si>
  <si>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</si>
  <si>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</si>
  <si>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</si>
  <si>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</si>
  <si>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</si>
  <si>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</si>
  <si>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</si>
  <si>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</si>
  <si>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</si>
  <si>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</si>
  <si>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</si>
  <si>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</si>
  <si>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</si>
  <si>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</si>
  <si>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</si>
  <si>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</si>
  <si>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</si>
  <si>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</si>
  <si>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</si>
  <si>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</si>
  <si>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</si>
  <si>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</si>
  <si>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</si>
  <si>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</si>
  <si>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</si>
  <si>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</si>
  <si>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</si>
  <si>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</si>
  <si>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</si>
  <si>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</si>
  <si>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</si>
  <si>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</si>
  <si>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</si>
  <si>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</si>
  <si>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</si>
  <si>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</si>
  <si>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</si>
  <si>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</si>
  <si>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</si>
  <si>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</si>
  <si>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</si>
  <si>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</si>
  <si>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</si>
  <si>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</si>
  <si>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</si>
  <si>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</si>
  <si>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</si>
  <si>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</si>
  <si>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</si>
  <si>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</si>
  <si>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</si>
  <si>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</si>
  <si>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</si>
  <si>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</si>
  <si>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</si>
  <si>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</si>
  <si>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</si>
  <si>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</si>
  <si>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</si>
  <si>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</si>
  <si>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</si>
  <si>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</si>
  <si>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</si>
  <si>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</si>
  <si>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</si>
  <si>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</si>
  <si>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</si>
  <si>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</si>
  <si>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</si>
  <si>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</si>
  <si>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</si>
  <si>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</si>
  <si>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</si>
  <si>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</si>
  <si>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</si>
  <si>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</si>
  <si>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</si>
  <si>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</si>
  <si>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</si>
  <si>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</si>
  <si>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</si>
  <si>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</si>
  <si>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</si>
  <si>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</si>
  <si>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</si>
  <si>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</si>
  <si>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</si>
  <si>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</si>
  <si>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</si>
  <si>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</si>
  <si>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</si>
  <si>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</si>
  <si>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</si>
  <si>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</si>
  <si>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</si>
  <si>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</si>
  <si>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</si>
  <si>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</si>
  <si>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</si>
  <si>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</si>
  <si>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</si>
  <si>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</si>
  <si>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</si>
  <si>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</si>
  <si>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</si>
  <si>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</si>
  <si>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</si>
  <si>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</si>
  <si>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</si>
  <si>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</si>
  <si>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</si>
  <si>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</si>
  <si>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</si>
  <si>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</si>
  <si>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</si>
  <si>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</si>
  <si>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</si>
  <si>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</si>
  <si>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</si>
  <si>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</si>
  <si>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</si>
  <si>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</si>
  <si>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</si>
  <si>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</si>
  <si>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</si>
  <si>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</si>
  <si>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</si>
  <si>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</si>
  <si>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</si>
  <si>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</si>
  <si>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</si>
  <si>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</si>
  <si>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</si>
  <si>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</si>
  <si>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</si>
  <si>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</si>
  <si>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</si>
  <si>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</si>
  <si>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</si>
  <si>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</si>
  <si>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</si>
  <si>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</si>
  <si>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</si>
  <si>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</si>
  <si>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</si>
  <si>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</si>
  <si>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</si>
  <si>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</si>
  <si>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</si>
  <si>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</si>
  <si>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</si>
  <si>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</si>
  <si>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</si>
  <si>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</si>
  <si>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</si>
  <si>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</si>
  <si>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</si>
  <si>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</si>
  <si>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</si>
  <si>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</si>
  <si>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</si>
  <si>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</si>
  <si>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</si>
  <si>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</si>
  <si>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</si>
  <si>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</si>
  <si>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</si>
  <si>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</si>
  <si>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</si>
  <si>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</si>
  <si>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</si>
  <si>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</si>
  <si>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</si>
  <si>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</si>
  <si>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</si>
  <si>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</si>
  <si>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</si>
  <si>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</si>
  <si>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</si>
  <si>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</si>
  <si>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</si>
  <si>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</si>
  <si>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</si>
  <si>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</si>
  <si>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</si>
  <si>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</si>
  <si>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</si>
  <si>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</si>
  <si>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</si>
  <si>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</si>
  <si>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</si>
  <si>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</si>
  <si>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</si>
  <si>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</si>
  <si>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</si>
  <si>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</si>
  <si>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</si>
  <si>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</si>
  <si>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</si>
  <si>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</si>
  <si>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</si>
  <si>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</si>
  <si>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</si>
  <si>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</si>
  <si>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</si>
  <si>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</si>
  <si>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</si>
  <si>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</si>
  <si>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</si>
  <si>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</si>
  <si>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</si>
  <si>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</si>
  <si>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</si>
  <si>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</si>
  <si>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</si>
  <si>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</si>
  <si>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</si>
  <si>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</si>
  <si>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</si>
  <si>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</si>
  <si>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</si>
  <si>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</si>
  <si>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</si>
  <si>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</si>
  <si>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</si>
  <si>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</si>
  <si>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</si>
  <si>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</si>
  <si>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</si>
  <si>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</si>
  <si>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</si>
  <si>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</si>
  <si>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</si>
  <si>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</si>
  <si>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</si>
  <si>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</si>
  <si>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</si>
  <si>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</si>
  <si>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</si>
  <si>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</si>
  <si>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</si>
  <si>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</si>
  <si>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</si>
  <si>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</si>
  <si>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</si>
  <si>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</si>
  <si>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</si>
  <si>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</si>
  <si>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</si>
  <si>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</si>
  <si>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</si>
  <si>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</si>
  <si>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</si>
  <si>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</si>
  <si>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</si>
  <si>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</si>
  <si>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</si>
  <si>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</si>
  <si>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</si>
  <si>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</si>
  <si>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</si>
  <si>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</si>
  <si>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</si>
  <si>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</si>
  <si>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</si>
  <si>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</si>
  <si>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</si>
  <si>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</si>
  <si>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</si>
  <si>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</si>
  <si>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</si>
  <si>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</si>
  <si>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</si>
  <si>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</si>
  <si>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</si>
  <si>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</si>
  <si>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</si>
  <si>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</si>
  <si>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</si>
  <si>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</si>
  <si>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</si>
  <si>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</si>
  <si>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</si>
  <si>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</si>
  <si>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</si>
  <si>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</si>
  <si>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</si>
  <si>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</si>
  <si>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</si>
  <si>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</si>
  <si>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</si>
  <si>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</si>
  <si>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</si>
  <si>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</si>
  <si>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</si>
  <si>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</si>
  <si>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</si>
  <si>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</si>
  <si>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</si>
  <si>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</si>
  <si>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</si>
  <si>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</si>
  <si>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</si>
  <si>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</si>
  <si>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</si>
  <si>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</si>
  <si>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</si>
  <si>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</si>
  <si>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</si>
  <si>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</si>
  <si>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</si>
  <si>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</si>
  <si>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</si>
  <si>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</si>
  <si>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</si>
  <si>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</si>
  <si>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</si>
  <si>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</si>
  <si>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</si>
  <si>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</si>
  <si>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</si>
  <si>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</si>
  <si>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</si>
  <si>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</si>
  <si>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</si>
  <si>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</si>
  <si>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</si>
  <si>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</si>
  <si>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</si>
  <si>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</si>
  <si>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</si>
  <si>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</si>
  <si>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</si>
  <si>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</si>
  <si>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</si>
  <si>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</si>
  <si>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</si>
  <si>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</si>
  <si>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</si>
  <si>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</si>
  <si>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</si>
  <si>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</si>
  <si>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</si>
  <si>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</si>
  <si>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</si>
  <si>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</si>
  <si>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</si>
  <si>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</si>
  <si>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</si>
  <si>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</si>
  <si>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</si>
  <si>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</si>
  <si>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</si>
  <si>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</si>
  <si>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</si>
  <si>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</si>
  <si>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</si>
  <si>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</si>
  <si>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</si>
  <si>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</si>
  <si>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</si>
  <si>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</si>
  <si>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</si>
  <si>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</si>
  <si>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</si>
  <si>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</si>
  <si>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</si>
  <si>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</si>
  <si>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</si>
  <si>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</si>
  <si>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</si>
  <si>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</si>
  <si>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</si>
  <si>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</si>
  <si>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</si>
  <si>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</si>
  <si>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</si>
  <si>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</si>
  <si>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</si>
  <si>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</si>
  <si>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</si>
  <si>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</si>
  <si>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</si>
  <si>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</si>
  <si>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</si>
  <si>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</si>
  <si>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</si>
  <si>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</si>
  <si>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</si>
  <si>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</si>
  <si>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</si>
  <si>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</si>
  <si>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</si>
  <si>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</si>
  <si>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</si>
  <si>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</si>
  <si>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</si>
  <si>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</si>
  <si>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</si>
  <si>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</si>
  <si>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</si>
  <si>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</si>
  <si>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</si>
  <si>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</si>
  <si>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</si>
  <si>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</si>
  <si>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</si>
  <si>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</si>
  <si>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</si>
  <si>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</si>
  <si>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</si>
  <si>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</si>
  <si>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</si>
  <si>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</si>
  <si>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</si>
  <si>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</si>
  <si>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</si>
  <si>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</si>
  <si>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</si>
  <si>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</si>
  <si>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</si>
  <si>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</si>
  <si>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</si>
  <si>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</si>
  <si>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</si>
  <si>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</si>
  <si>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</si>
  <si>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</si>
  <si>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</si>
  <si>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</si>
  <si>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</si>
  <si>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</si>
  <si>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</si>
  <si>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</si>
  <si>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</si>
  <si>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</si>
  <si>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</si>
  <si>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</si>
  <si>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</si>
  <si>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</si>
  <si>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</si>
  <si>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</si>
  <si>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</si>
  <si>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</si>
  <si>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</si>
  <si>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</si>
  <si>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</si>
  <si>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</si>
  <si>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</si>
  <si>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</si>
  <si>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</si>
  <si>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</si>
  <si>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</si>
  <si>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</si>
  <si>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</si>
  <si>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</si>
  <si>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</si>
  <si>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</si>
  <si>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</si>
  <si>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</si>
  <si>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</si>
  <si>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</si>
  <si>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</si>
  <si>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</si>
  <si>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</si>
  <si>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</si>
  <si>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</si>
  <si>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</si>
  <si>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</si>
  <si>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</si>
  <si>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</si>
  <si>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</si>
  <si>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</si>
  <si>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</si>
  <si>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</si>
  <si>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</si>
  <si>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</si>
  <si>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</si>
  <si>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</si>
  <si>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</si>
  <si>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</si>
  <si>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</si>
  <si>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</si>
  <si>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</si>
  <si>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</si>
  <si>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</si>
  <si>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</si>
  <si>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</si>
  <si>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</si>
  <si>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</si>
  <si>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</si>
  <si>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</si>
  <si>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</si>
  <si>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</si>
  <si>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</si>
  <si>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</si>
  <si>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</si>
  <si>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</si>
  <si>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</si>
  <si>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</si>
  <si>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</si>
  <si>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</si>
  <si>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</si>
  <si>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</si>
  <si>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</si>
  <si>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</si>
  <si>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</si>
  <si>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</si>
  <si>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</si>
  <si>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</si>
  <si>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</si>
  <si>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</si>
  <si>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</si>
  <si>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</si>
  <si>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</si>
  <si>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</si>
  <si>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</si>
  <si>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</si>
  <si>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</si>
  <si>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</si>
  <si>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</si>
  <si>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</si>
  <si>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</si>
  <si>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</si>
  <si>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</si>
  <si>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</si>
  <si>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</si>
  <si>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</si>
  <si>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</si>
  <si>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</si>
  <si>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</si>
  <si>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</si>
  <si>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</si>
  <si>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</si>
  <si>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</si>
  <si>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</si>
  <si>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</si>
  <si>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</si>
  <si>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</si>
  <si>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</si>
  <si>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</si>
  <si>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</si>
  <si>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</si>
  <si>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</si>
  <si>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</si>
  <si>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</si>
  <si>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</si>
  <si>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</si>
  <si>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</si>
  <si>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</si>
  <si>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</si>
  <si>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</si>
  <si>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</si>
  <si>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</si>
  <si>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</si>
  <si>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</si>
  <si>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</si>
  <si>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</si>
  <si>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</si>
  <si>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</si>
  <si>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</si>
  <si>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</si>
  <si>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</si>
  <si>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</si>
  <si>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</si>
  <si>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</si>
  <si>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</si>
  <si>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</si>
  <si>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</si>
  <si>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</si>
  <si>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</si>
  <si>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</si>
  <si>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</si>
  <si>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</si>
  <si>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</si>
  <si>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</si>
  <si>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</si>
  <si>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</si>
  <si>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</si>
  <si>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</si>
  <si>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</si>
  <si>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</si>
  <si>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</si>
  <si>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</si>
  <si>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</si>
  <si>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</si>
  <si>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</si>
  <si>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</si>
  <si>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</si>
  <si>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</si>
  <si>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</si>
  <si>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</si>
  <si>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</si>
  <si>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</si>
  <si>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</si>
  <si>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</si>
  <si>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</si>
  <si>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</si>
  <si>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</si>
  <si>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</si>
  <si>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</si>
  <si>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</si>
  <si>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</si>
  <si>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</si>
  <si>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</si>
  <si>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</si>
  <si>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</si>
  <si>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</si>
  <si>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</si>
  <si>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</si>
  <si>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</si>
  <si>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</si>
  <si>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</si>
  <si>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</si>
  <si>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</si>
  <si>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</si>
  <si>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</si>
  <si>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</si>
  <si>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</si>
  <si>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</si>
  <si>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</si>
  <si>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</si>
  <si>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</si>
  <si>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</si>
  <si>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</si>
  <si>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</si>
  <si>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</si>
  <si>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</si>
  <si>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</si>
  <si>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</si>
  <si>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</si>
  <si>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</si>
  <si>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</si>
  <si>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</si>
  <si>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</si>
  <si>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</si>
  <si>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</si>
  <si>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</si>
  <si>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</si>
  <si>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</si>
  <si>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</si>
  <si>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</si>
  <si>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</si>
  <si>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</si>
  <si>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</si>
  <si>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</si>
  <si>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</si>
  <si>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</si>
  <si>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</si>
  <si>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</si>
  <si>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</si>
  <si>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</si>
  <si>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</si>
  <si>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</si>
  <si>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</si>
  <si>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</si>
  <si>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</si>
  <si>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</si>
  <si>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</si>
  <si>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</si>
  <si>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</si>
  <si>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</si>
  <si>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</si>
  <si>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</si>
  <si>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</si>
  <si>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</si>
  <si>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</si>
  <si>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</si>
  <si>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</si>
  <si>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</si>
  <si>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</si>
  <si>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</si>
  <si>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</si>
  <si>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</si>
  <si>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</si>
  <si>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</si>
  <si>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</si>
  <si>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</si>
  <si>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</si>
  <si>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</si>
  <si>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</si>
  <si>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</si>
  <si>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</si>
  <si>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</si>
  <si>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</si>
  <si>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</si>
  <si>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</si>
  <si>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</si>
  <si>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</si>
  <si>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</si>
  <si>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</si>
  <si>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</si>
  <si>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</si>
  <si>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</si>
  <si>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</si>
  <si>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</si>
  <si>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</si>
  <si>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</si>
  <si>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</si>
  <si>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</si>
  <si>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</si>
  <si>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</si>
  <si>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</si>
  <si>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</si>
  <si>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</si>
  <si>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</si>
  <si>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</si>
  <si>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</si>
  <si>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</si>
  <si>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</si>
  <si>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</si>
  <si>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</si>
  <si>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</si>
  <si>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</si>
  <si>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</si>
  <si>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</si>
  <si>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</si>
  <si>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</si>
  <si>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</si>
  <si>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</si>
  <si>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</si>
  <si>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</si>
  <si>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</si>
  <si>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</si>
  <si>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</si>
  <si>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</si>
  <si>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</si>
  <si>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</si>
  <si>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</si>
  <si>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</si>
  <si>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</si>
  <si>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</si>
  <si>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</si>
  <si>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</si>
  <si>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</si>
  <si>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</si>
  <si>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</si>
  <si>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</si>
  <si>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</si>
  <si>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</si>
  <si>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</si>
  <si>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</si>
  <si>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</si>
  <si>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</si>
  <si>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</si>
  <si>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</si>
  <si>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</si>
  <si>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</si>
  <si>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</si>
  <si>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</si>
  <si>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</si>
  <si>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</si>
  <si>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</si>
  <si>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</si>
  <si>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</si>
  <si>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</si>
  <si>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</si>
  <si>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</si>
  <si>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</si>
  <si>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</si>
  <si>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</si>
  <si>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</si>
  <si>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</si>
  <si>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</si>
  <si>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</si>
  <si>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</si>
  <si>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</si>
  <si>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</si>
  <si>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</si>
  <si>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</si>
  <si>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</si>
  <si>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</si>
  <si>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</si>
  <si>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</si>
  <si>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</si>
  <si>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</si>
  <si>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</si>
  <si>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</si>
  <si>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</si>
  <si>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</si>
  <si>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</si>
  <si>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</si>
  <si>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</si>
  <si>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</si>
  <si>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</si>
  <si>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</si>
  <si>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</si>
  <si>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</si>
  <si>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</si>
  <si>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</si>
  <si>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</si>
  <si>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</si>
  <si>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</si>
  <si>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</si>
  <si>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</si>
  <si>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</si>
  <si>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</si>
  <si>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</si>
  <si>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</si>
  <si>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</si>
  <si>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</si>
  <si>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</si>
  <si>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</si>
  <si>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</si>
  <si>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</si>
  <si>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</si>
  <si>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</si>
  <si>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</si>
  <si>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</si>
  <si>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</si>
  <si>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</si>
  <si>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</si>
  <si>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</si>
  <si>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</si>
  <si>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</si>
  <si>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</si>
  <si>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</si>
  <si>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</si>
  <si>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</si>
  <si>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</si>
  <si>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</si>
  <si>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</si>
  <si>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</si>
  <si>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</si>
  <si>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</si>
  <si>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</si>
  <si>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</si>
  <si>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</si>
  <si>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</si>
  <si>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</si>
  <si>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</si>
  <si>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</si>
  <si>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</si>
  <si>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</si>
  <si>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</si>
  <si>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</si>
  <si>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</si>
  <si>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</si>
  <si>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</si>
  <si>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</si>
  <si>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</si>
  <si>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</si>
  <si>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</si>
  <si>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</si>
  <si>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</si>
  <si>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</si>
  <si>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</si>
  <si>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</si>
  <si>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</si>
  <si>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</si>
  <si>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</si>
  <si>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</si>
  <si>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</si>
  <si>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</si>
  <si>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</si>
  <si>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</si>
  <si>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</si>
  <si>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</si>
  <si>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</si>
  <si>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</si>
  <si>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</si>
  <si>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</si>
  <si>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</si>
  <si>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</si>
  <si>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</si>
  <si>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</si>
  <si>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</si>
  <si>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</si>
  <si>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</si>
  <si>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</si>
  <si>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</si>
  <si>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</si>
  <si>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</si>
  <si>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</si>
  <si>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</si>
  <si>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</si>
  <si>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</si>
  <si>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</si>
  <si>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</si>
  <si>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</si>
  <si>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</si>
  <si>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</si>
  <si>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</si>
  <si>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</si>
  <si>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</si>
  <si>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</si>
  <si>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</si>
  <si>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</si>
  <si>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</si>
  <si>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</si>
  <si>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</si>
  <si>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</si>
  <si>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</si>
  <si>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</si>
  <si>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</si>
  <si>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</si>
  <si>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</si>
  <si>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</si>
  <si>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</si>
  <si>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</si>
  <si>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</si>
  <si>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</si>
  <si>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</si>
  <si>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</si>
  <si>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</si>
  <si>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</si>
  <si>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</si>
  <si>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</si>
  <si>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</si>
  <si>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</si>
  <si>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</si>
  <si>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</si>
  <si>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</si>
  <si>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</si>
  <si>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</si>
  <si>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</si>
  <si>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</si>
  <si>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</si>
  <si>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</si>
  <si>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</si>
  <si>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</si>
  <si>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</si>
  <si>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</si>
  <si>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</si>
  <si>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</si>
  <si>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</si>
  <si>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</si>
  <si>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</si>
  <si>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</si>
  <si>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</si>
  <si>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</si>
  <si>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</si>
  <si>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</si>
  <si>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</si>
  <si>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</si>
  <si>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</si>
  <si>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</si>
  <si>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</si>
  <si>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</si>
  <si>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</si>
  <si>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</si>
  <si>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</si>
  <si>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</si>
  <si>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</si>
  <si>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</si>
  <si>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</si>
  <si>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</si>
  <si>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</si>
  <si>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</si>
  <si>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</si>
  <si>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</si>
  <si>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</si>
  <si>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</si>
  <si>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</si>
  <si>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</si>
  <si>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</si>
  <si>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</si>
  <si>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</si>
  <si>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</si>
  <si>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</si>
  <si>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</si>
  <si>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</si>
  <si>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</si>
  <si>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</si>
  <si>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</si>
  <si>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</si>
  <si>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</si>
  <si>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</si>
  <si>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</si>
  <si>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</si>
  <si>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</si>
  <si>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</si>
  <si>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</si>
  <si>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</si>
  <si>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</si>
  <si>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</si>
  <si>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</si>
  <si>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</si>
  <si>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</si>
  <si>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</si>
  <si>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</si>
  <si>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</si>
  <si>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</si>
  <si>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</si>
  <si>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</si>
  <si>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</si>
  <si>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</si>
  <si>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</si>
  <si>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</si>
  <si>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</si>
  <si>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</si>
  <si>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</si>
  <si>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</si>
  <si>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</si>
  <si>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</si>
  <si>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</si>
  <si>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</si>
  <si>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</si>
  <si>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</si>
  <si>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</si>
  <si>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</si>
  <si>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</si>
  <si>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</si>
  <si>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</si>
  <si>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</si>
  <si>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</si>
  <si>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</si>
  <si>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</si>
  <si>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</si>
  <si>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</si>
  <si>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</si>
  <si>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</si>
  <si>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</si>
  <si>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</si>
  <si>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</si>
  <si>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</si>
  <si>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</si>
  <si>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</si>
  <si>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</si>
  <si>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</si>
  <si>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</si>
  <si>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</si>
  <si>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</si>
  <si>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</si>
  <si>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</si>
  <si>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</si>
  <si>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</si>
  <si>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</si>
  <si>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</si>
  <si>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</si>
  <si>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</si>
  <si>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</si>
  <si>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</si>
  <si>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</si>
  <si>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</si>
  <si>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</si>
  <si>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</si>
  <si>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</si>
  <si>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</si>
  <si>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</si>
  <si>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</si>
  <si>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</si>
  <si>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</si>
  <si>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</si>
  <si>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</si>
  <si>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</si>
  <si>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</si>
  <si>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</si>
  <si>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</si>
  <si>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</si>
  <si>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</si>
  <si>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</si>
  <si>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</si>
  <si>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</si>
  <si>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</si>
  <si>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</si>
  <si>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</si>
  <si>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</si>
  <si>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</si>
  <si>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</si>
  <si>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</si>
  <si>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</si>
  <si>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</si>
  <si>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</si>
  <si>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</si>
  <si>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</si>
  <si>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</si>
  <si>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</si>
  <si>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</si>
  <si>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</si>
  <si>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</si>
  <si>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</si>
  <si>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</si>
  <si>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</si>
  <si>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</si>
  <si>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</si>
  <si>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</si>
  <si>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</si>
  <si>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</si>
  <si>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</si>
  <si>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</si>
  <si>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</si>
  <si>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</si>
  <si>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</si>
  <si>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</si>
  <si>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</si>
  <si>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</si>
  <si>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</si>
  <si>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</si>
  <si>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</si>
  <si>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</si>
  <si>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</si>
  <si>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</si>
  <si>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</si>
  <si>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</si>
  <si>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</si>
  <si>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</si>
  <si>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</si>
  <si>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</si>
  <si>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</si>
  <si>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</si>
  <si>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</si>
  <si>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</si>
  <si>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</si>
  <si>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</si>
  <si>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</si>
  <si>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</si>
  <si>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</si>
  <si>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</si>
  <si>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</si>
  <si>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</si>
  <si>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</si>
  <si>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</si>
  <si>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</si>
  <si>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</si>
  <si>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</si>
  <si>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</si>
  <si>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</si>
  <si>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</si>
  <si>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</si>
  <si>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</si>
  <si>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</si>
  <si>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</si>
  <si>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</si>
  <si>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</si>
  <si>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</si>
  <si>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</si>
  <si>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</si>
  <si>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</si>
  <si>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</si>
  <si>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</si>
  <si>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</si>
  <si>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</si>
  <si>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</si>
  <si>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</si>
  <si>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</si>
  <si>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</si>
  <si>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</si>
  <si>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</si>
  <si>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</si>
  <si>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</si>
  <si>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</si>
  <si>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</si>
  <si>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</si>
  <si>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</si>
  <si>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</si>
  <si>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</si>
  <si>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</si>
  <si>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</si>
  <si>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</si>
  <si>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</si>
  <si>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</si>
  <si>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</si>
  <si>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</si>
  <si>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</si>
  <si>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</si>
  <si>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</si>
  <si>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</si>
  <si>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</si>
  <si>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</si>
  <si>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</si>
  <si>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</si>
  <si>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</si>
  <si>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</si>
  <si>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</si>
  <si>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</si>
  <si>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</si>
  <si>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</si>
  <si>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</si>
  <si>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</si>
  <si>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</si>
  <si>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</si>
  <si>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</si>
  <si>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</si>
  <si>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</si>
  <si>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</si>
  <si>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</si>
  <si>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</si>
  <si>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</si>
  <si>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</si>
  <si>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</si>
  <si>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</si>
  <si>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</si>
  <si>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</si>
  <si>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</si>
  <si>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</si>
  <si>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</si>
  <si>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</si>
  <si>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</si>
  <si>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</si>
  <si>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</si>
  <si>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</si>
  <si>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</si>
  <si>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</si>
  <si>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</si>
  <si>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</si>
  <si>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</si>
  <si>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</si>
  <si>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</si>
  <si>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</si>
  <si>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</si>
  <si>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</si>
  <si>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</si>
  <si>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</si>
  <si>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</si>
  <si>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</si>
  <si>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</si>
  <si>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</si>
  <si>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</si>
  <si>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</si>
  <si>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</si>
  <si>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</si>
  <si>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</si>
  <si>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</si>
  <si>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</si>
  <si>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</si>
  <si>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</si>
  <si>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</si>
  <si>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</si>
  <si>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</si>
  <si>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</si>
  <si>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</si>
  <si>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</si>
  <si>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</si>
  <si>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</si>
  <si>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</si>
  <si>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</si>
  <si>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</si>
  <si>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</si>
  <si>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</si>
  <si>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</si>
  <si>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</si>
  <si>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</si>
  <si>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</si>
  <si>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</si>
  <si>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</si>
  <si>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</si>
  <si>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</si>
  <si>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</si>
  <si>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</si>
  <si>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</si>
  <si>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</si>
  <si>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</si>
  <si>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</si>
  <si>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</si>
  <si>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</si>
  <si>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</si>
  <si>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</si>
  <si>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</si>
  <si>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</si>
  <si>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</si>
  <si>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</si>
  <si>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</si>
  <si>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</si>
  <si>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</si>
  <si>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</si>
  <si>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</si>
  <si>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</si>
  <si>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</si>
  <si>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</si>
  <si>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</si>
  <si>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</si>
  <si>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</si>
  <si>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</si>
  <si>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</si>
  <si>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</si>
  <si>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</si>
  <si>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</si>
  <si>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</si>
  <si>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</si>
  <si>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</si>
  <si>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</si>
  <si>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</si>
  <si>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</si>
  <si>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</si>
  <si>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</si>
  <si>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</si>
  <si>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</si>
  <si>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</si>
  <si>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</si>
  <si>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</si>
  <si>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</si>
  <si>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</si>
  <si>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</si>
  <si>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</si>
  <si>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</si>
  <si>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</si>
  <si>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</si>
  <si>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</si>
  <si>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</si>
  <si>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</si>
  <si>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</si>
  <si>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</si>
  <si>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</si>
  <si>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</si>
  <si>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</si>
  <si>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</si>
  <si>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</si>
  <si>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</si>
  <si>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</si>
  <si>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</si>
  <si>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</si>
  <si>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</si>
  <si>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</si>
  <si>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</si>
  <si>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</si>
  <si>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</si>
  <si>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</si>
  <si>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</si>
  <si>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</si>
  <si>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</si>
  <si>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</si>
  <si>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</si>
  <si>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</si>
  <si>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</si>
  <si>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</si>
  <si>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</si>
  <si>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</si>
  <si>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</si>
  <si>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</si>
  <si>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</si>
  <si>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</si>
  <si>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</si>
  <si>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</si>
  <si>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</si>
  <si>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</si>
  <si>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</si>
  <si>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</si>
  <si>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</si>
  <si>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</si>
  <si>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</si>
  <si>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</si>
  <si>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</si>
  <si>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</si>
  <si>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</si>
  <si>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</si>
  <si>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</si>
  <si>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</si>
  <si>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</si>
  <si>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</si>
  <si>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</si>
  <si>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</si>
  <si>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</si>
  <si>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</si>
  <si>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</si>
  <si>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</si>
  <si>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</si>
  <si>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</si>
  <si>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</si>
  <si>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</si>
  <si>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</si>
  <si>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</si>
  <si>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</si>
  <si>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</si>
  <si>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</si>
  <si>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</si>
  <si>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</si>
  <si>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</si>
  <si>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</si>
  <si>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</si>
  <si>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</si>
  <si>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</si>
  <si>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</si>
  <si>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</si>
  <si>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</si>
  <si>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</si>
  <si>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</si>
  <si>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</si>
  <si>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</si>
  <si>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</si>
  <si>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</si>
  <si>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</si>
  <si>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</si>
  <si>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</si>
  <si>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</si>
  <si>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</si>
  <si>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</si>
  <si>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</si>
  <si>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</si>
  <si>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</si>
  <si>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</si>
  <si>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</si>
  <si>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</si>
  <si>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</si>
  <si>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</si>
  <si>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</si>
  <si>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</si>
  <si>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</si>
  <si>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</si>
  <si>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</si>
  <si>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</si>
  <si>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</si>
  <si>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</si>
  <si>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</si>
  <si>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</si>
  <si>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</si>
  <si>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</si>
  <si>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</si>
  <si>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</si>
  <si>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</si>
  <si>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</si>
  <si>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</si>
  <si>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</si>
  <si>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</si>
  <si>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</si>
  <si>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</si>
  <si>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</si>
  <si>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</si>
  <si>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</si>
  <si>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</si>
  <si>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</si>
  <si>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</si>
  <si>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</si>
  <si>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</si>
  <si>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</si>
  <si>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</si>
  <si>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</si>
  <si>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</si>
  <si>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</si>
  <si>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</si>
  <si>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</si>
  <si>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</si>
  <si>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</si>
  <si>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</si>
  <si>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</si>
  <si>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</si>
  <si>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</si>
  <si>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</si>
  <si>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</si>
  <si>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</si>
  <si>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</si>
  <si>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</si>
  <si>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</si>
  <si>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</si>
  <si>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</si>
  <si>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</si>
  <si>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</si>
  <si>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</si>
  <si>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</si>
  <si>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</si>
  <si>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</si>
  <si>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</si>
  <si>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</si>
  <si>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</si>
  <si>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</si>
  <si>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</si>
  <si>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</si>
  <si>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</si>
  <si>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</si>
  <si>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</si>
  <si>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</si>
  <si>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</si>
  <si>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</si>
  <si>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</si>
  <si>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</si>
  <si>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</si>
  <si>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</si>
  <si>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</si>
  <si>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</si>
  <si>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</si>
  <si>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</si>
  <si>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</si>
  <si>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</si>
  <si>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</si>
  <si>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</si>
  <si>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</si>
  <si>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</si>
  <si>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</si>
  <si>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</si>
  <si>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</si>
  <si>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</si>
  <si>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</si>
  <si>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</si>
  <si>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</si>
  <si>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</si>
  <si>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</si>
  <si>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</si>
  <si>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</si>
  <si>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</si>
  <si>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</si>
  <si>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</si>
  <si>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</si>
  <si>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</si>
  <si>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</si>
  <si>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</si>
  <si>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</si>
  <si>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</si>
  <si>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</si>
  <si>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</si>
  <si>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</si>
  <si>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</si>
  <si>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</si>
  <si>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</si>
  <si>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</si>
  <si>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</si>
  <si>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</si>
  <si>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</si>
  <si>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</si>
  <si>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</si>
  <si>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</si>
  <si>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</si>
  <si>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</si>
  <si>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</si>
  <si>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</si>
  <si>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</si>
  <si>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</si>
  <si>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</si>
  <si>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</si>
  <si>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</si>
  <si>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</si>
  <si>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</si>
  <si>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</si>
  <si>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</si>
  <si>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</si>
  <si>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</si>
  <si>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</si>
  <si>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</si>
  <si>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</si>
  <si>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</si>
  <si>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</si>
  <si>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</si>
  <si>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</si>
  <si>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</si>
  <si>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</si>
  <si>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</si>
  <si>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</si>
  <si>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</si>
  <si>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</si>
  <si>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</si>
  <si>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</si>
  <si>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</si>
  <si>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</si>
  <si>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</si>
  <si>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</si>
  <si>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</si>
  <si>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</si>
  <si>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</si>
  <si>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</si>
  <si>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</si>
  <si>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</si>
  <si>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</si>
  <si>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</si>
  <si>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</si>
  <si>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</si>
  <si>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</si>
  <si>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</si>
  <si>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</si>
  <si>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</si>
  <si>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</si>
  <si>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</si>
  <si>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</si>
  <si>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</si>
  <si>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</si>
  <si>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</si>
  <si>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</si>
  <si>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</si>
  <si>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</si>
  <si>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</si>
  <si>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</si>
  <si>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</si>
  <si>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</si>
  <si>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</si>
  <si>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</si>
  <si>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</si>
  <si>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</si>
  <si>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</si>
  <si>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</si>
  <si>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</si>
  <si>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</si>
  <si>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</si>
  <si>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</si>
  <si>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</si>
  <si>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</si>
  <si>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</si>
  <si>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</si>
  <si>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</si>
  <si>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</si>
  <si>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</si>
  <si>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</si>
  <si>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</si>
  <si>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</si>
  <si>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</si>
  <si>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</si>
  <si>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</si>
  <si>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</si>
  <si>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</si>
  <si>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</si>
  <si>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</si>
  <si>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</si>
  <si>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</si>
  <si>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</si>
  <si>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</si>
  <si>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</si>
  <si>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</si>
  <si>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</si>
  <si>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</si>
  <si>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</si>
  <si>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</si>
  <si>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</si>
  <si>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</si>
  <si>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</si>
  <si>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</si>
  <si>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</si>
  <si>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</si>
  <si>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</si>
  <si>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</si>
  <si>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</si>
  <si>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</si>
  <si>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</si>
  <si>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</si>
  <si>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</si>
  <si>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</si>
  <si>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</si>
  <si>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</si>
  <si>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</si>
  <si>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</si>
  <si>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</si>
  <si>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</si>
  <si>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</si>
  <si>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</si>
  <si>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</si>
  <si>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</si>
  <si>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</si>
  <si>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</si>
  <si>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</si>
  <si>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</si>
  <si>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</si>
  <si>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</si>
  <si>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</si>
  <si>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</si>
  <si>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</si>
  <si>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</si>
  <si>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</si>
  <si>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</si>
  <si>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</si>
  <si>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</si>
  <si>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</si>
  <si>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</si>
  <si>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</si>
  <si>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</si>
  <si>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</si>
  <si>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</si>
  <si>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</si>
  <si>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</si>
  <si>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</si>
  <si>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</si>
  <si>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</si>
  <si>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</si>
  <si>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</si>
  <si>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</si>
  <si>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</si>
  <si>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</si>
  <si>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</si>
  <si>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</si>
  <si>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</si>
  <si>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</si>
  <si>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</si>
  <si>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</si>
  <si>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</si>
  <si>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</si>
  <si>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</si>
  <si>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</si>
  <si>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</si>
  <si>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</si>
  <si>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</si>
  <si>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</si>
  <si>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</si>
  <si>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</si>
  <si>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</si>
  <si>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</si>
  <si>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</si>
  <si>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</si>
  <si>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</si>
  <si>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</si>
  <si>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</si>
  <si>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</si>
  <si>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</si>
  <si>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</si>
  <si>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</si>
  <si>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</si>
  <si>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</si>
  <si>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</si>
  <si>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</si>
  <si>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</si>
  <si>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</si>
  <si>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</si>
  <si>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</si>
  <si>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</si>
  <si>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</si>
  <si>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</si>
  <si>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</si>
  <si>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</si>
  <si>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</si>
  <si>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</si>
  <si>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</si>
  <si>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</si>
  <si>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</si>
  <si>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</si>
  <si>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</si>
  <si>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</si>
  <si>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</si>
  <si>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</si>
  <si>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</si>
  <si>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</si>
  <si>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</si>
  <si>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</si>
  <si>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</si>
  <si>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</si>
  <si>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</si>
  <si>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</si>
  <si>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</si>
  <si>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</si>
  <si>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</si>
  <si>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</si>
  <si>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</si>
  <si>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</si>
  <si>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</si>
  <si>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</si>
  <si>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</si>
  <si>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</si>
  <si>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</si>
  <si>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</si>
  <si>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</si>
  <si>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</si>
  <si>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</si>
  <si>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</si>
  <si>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</si>
  <si>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</si>
  <si>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</si>
  <si>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</si>
  <si>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</si>
  <si>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</si>
  <si>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</si>
  <si>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</si>
  <si>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</si>
  <si>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</si>
  <si>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</si>
  <si>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</si>
  <si>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</si>
  <si>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</si>
  <si>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</si>
  <si>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</si>
  <si>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</si>
  <si>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</si>
  <si>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</si>
  <si>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</si>
  <si>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</si>
  <si>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</si>
  <si>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</si>
  <si>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</si>
  <si>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</si>
  <si>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</si>
  <si>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</si>
  <si>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</si>
  <si>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</si>
  <si>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</si>
  <si>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</si>
  <si>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</si>
  <si>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</si>
  <si>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</si>
  <si>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</si>
  <si>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</si>
  <si>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</si>
  <si>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</si>
  <si>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</si>
  <si>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</si>
  <si>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</si>
  <si>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</si>
  <si>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</si>
  <si>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</si>
  <si>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</si>
  <si>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</si>
  <si>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</si>
  <si>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</si>
  <si>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</si>
  <si>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</si>
  <si>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</si>
  <si>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</si>
  <si>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</si>
  <si>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</si>
  <si>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</si>
  <si>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</si>
  <si>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</si>
  <si>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</si>
  <si>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</si>
  <si>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</si>
  <si>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</si>
  <si>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</si>
  <si>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</si>
  <si>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</si>
  <si>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</si>
  <si>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</si>
  <si>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</si>
  <si>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</si>
  <si>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</si>
  <si>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</si>
  <si>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</si>
  <si>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</si>
  <si>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</si>
  <si>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</si>
  <si>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</si>
  <si>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</si>
  <si>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</si>
  <si>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</si>
  <si>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</si>
  <si>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</si>
  <si>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</si>
  <si>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</si>
  <si>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</si>
  <si>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</si>
  <si>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</si>
  <si>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</si>
  <si>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</si>
  <si>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</si>
  <si>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</si>
  <si>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</si>
  <si>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</si>
  <si>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</si>
  <si>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</si>
  <si>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</si>
  <si>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</si>
  <si>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</si>
  <si>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</si>
  <si>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</si>
  <si>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</si>
  <si>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</si>
  <si>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</si>
  <si>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</si>
  <si>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</si>
  <si>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</si>
  <si>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</si>
  <si>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</si>
  <si>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</si>
  <si>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</si>
  <si>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</si>
  <si>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</si>
  <si>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</si>
  <si>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</si>
  <si>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</si>
  <si>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</si>
  <si>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</si>
  <si>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</si>
  <si>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</si>
  <si>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</si>
  <si>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</si>
  <si>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</si>
  <si>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</si>
  <si>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</si>
  <si>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</si>
  <si>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</si>
  <si>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</si>
  <si>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</si>
  <si>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</si>
  <si>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</si>
  <si>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</si>
  <si>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</si>
  <si>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</si>
  <si>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</si>
  <si>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</si>
  <si>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</si>
  <si>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</si>
  <si>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</si>
  <si>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</si>
  <si>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</si>
  <si>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</si>
  <si>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</si>
  <si>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</si>
  <si>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</si>
  <si>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</si>
  <si>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</si>
  <si>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</si>
  <si>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</si>
  <si>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</si>
  <si>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</si>
  <si>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</si>
  <si>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</si>
  <si>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</si>
  <si>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</si>
  <si>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</si>
  <si>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</si>
  <si>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</si>
  <si>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</si>
  <si>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</si>
  <si>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</si>
  <si>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</si>
  <si>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</si>
  <si>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</si>
  <si>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</si>
  <si>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</si>
  <si>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</si>
  <si>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</si>
  <si>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</si>
  <si>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</si>
  <si>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</si>
  <si>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</si>
  <si>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</si>
  <si>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</si>
  <si>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</si>
  <si>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</si>
  <si>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</si>
  <si>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</si>
  <si>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</si>
  <si>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</si>
  <si>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</si>
  <si>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</si>
  <si>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</si>
  <si>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</si>
  <si>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</si>
  <si>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</si>
  <si>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</si>
  <si>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</si>
  <si>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</si>
  <si>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</si>
  <si>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</si>
  <si>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</si>
  <si>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</si>
  <si>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</si>
  <si>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</si>
  <si>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</si>
  <si>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</si>
  <si>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</si>
  <si>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</si>
  <si>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</si>
  <si>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</si>
  <si>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</si>
  <si>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</si>
  <si>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</si>
  <si>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</si>
  <si>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</si>
  <si>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</si>
  <si>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</si>
  <si>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</si>
  <si>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</si>
  <si>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</si>
  <si>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</si>
  <si>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</si>
  <si>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</si>
  <si>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</si>
  <si>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</si>
  <si>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</si>
  <si>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</si>
  <si>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</si>
  <si>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</si>
  <si>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</si>
  <si>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</si>
  <si>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</si>
  <si>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</si>
  <si>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</si>
  <si>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</si>
  <si>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</si>
  <si>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</si>
  <si>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</si>
  <si>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</si>
  <si>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</si>
  <si>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</si>
  <si>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</si>
  <si>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</si>
  <si>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</si>
  <si>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</si>
  <si>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</si>
  <si>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</si>
  <si>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</si>
  <si>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</si>
  <si>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</si>
  <si>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</si>
  <si>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</si>
  <si>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</si>
  <si>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</si>
  <si>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</si>
  <si>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</si>
  <si>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</si>
  <si>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</si>
  <si>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</si>
  <si>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</si>
  <si>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</si>
  <si>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</si>
  <si>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</si>
  <si>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</si>
  <si>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</si>
  <si>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</si>
  <si>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</si>
  <si>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</si>
  <si>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</si>
  <si>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</si>
  <si>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</si>
  <si>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</si>
  <si>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</si>
  <si>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</si>
  <si>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</si>
  <si>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</si>
  <si>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</si>
  <si>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</si>
  <si>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</si>
  <si>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</si>
  <si>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</si>
  <si>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</si>
  <si>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</si>
  <si>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</si>
  <si>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</si>
  <si>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</si>
  <si>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</si>
  <si>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</si>
  <si>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</si>
  <si>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</si>
  <si>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</si>
  <si>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</si>
  <si>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</si>
  <si>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</si>
  <si>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</si>
  <si>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</si>
  <si>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</si>
  <si>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</si>
  <si>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</si>
  <si>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</si>
  <si>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</si>
  <si>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</si>
  <si>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</si>
  <si>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</si>
  <si>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</si>
  <si>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</si>
  <si>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</si>
  <si>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</si>
  <si>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</si>
  <si>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</si>
  <si>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</si>
  <si>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</si>
  <si>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</si>
  <si>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</si>
  <si>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</si>
  <si>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</si>
  <si>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</si>
  <si>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</si>
  <si>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</si>
  <si>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</si>
  <si>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</si>
  <si>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</si>
  <si>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</si>
  <si>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</si>
  <si>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</si>
  <si>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</si>
  <si>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</si>
  <si>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</si>
  <si>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</si>
  <si>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</si>
  <si>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</si>
  <si>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</si>
  <si>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</si>
  <si>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</si>
  <si>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</si>
  <si>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</si>
  <si>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</si>
  <si>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</si>
  <si>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</si>
  <si>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</si>
  <si>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</si>
  <si>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</si>
  <si>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</si>
  <si>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</si>
  <si>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</si>
  <si>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</si>
  <si>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</si>
  <si>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</si>
  <si>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</si>
  <si>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</si>
  <si>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</si>
  <si>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</si>
  <si>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</si>
  <si>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</si>
  <si>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</si>
  <si>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</si>
  <si>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</si>
  <si>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</si>
  <si>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</si>
  <si>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</si>
  <si>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</si>
  <si>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</si>
  <si>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</si>
  <si>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</si>
  <si>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</si>
  <si>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</si>
  <si>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</si>
  <si>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</si>
  <si>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</si>
  <si>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</si>
  <si>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</si>
  <si>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</si>
  <si>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</si>
  <si>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</si>
  <si>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</si>
  <si>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</si>
  <si>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</si>
  <si>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</si>
  <si>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</si>
  <si>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</si>
  <si>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</si>
  <si>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</si>
  <si>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</si>
  <si>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</si>
  <si>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</si>
  <si>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</si>
  <si>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</si>
  <si>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</si>
  <si>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</si>
  <si>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</si>
  <si>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</si>
  <si>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</si>
  <si>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</si>
  <si>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</si>
  <si>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</si>
  <si>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</si>
  <si>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</si>
  <si>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</si>
  <si>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</si>
  <si>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</si>
  <si>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</si>
  <si>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</si>
  <si>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</si>
  <si>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</si>
  <si>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</si>
  <si>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</si>
  <si>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</si>
  <si>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</si>
  <si>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</si>
  <si>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</si>
  <si>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</si>
  <si>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</si>
  <si>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</si>
  <si>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</si>
  <si>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</si>
  <si>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</si>
  <si>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</si>
  <si>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</si>
  <si>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</si>
  <si>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</si>
  <si>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</si>
  <si>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</si>
  <si>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</si>
  <si>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</si>
  <si>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</si>
  <si>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</si>
  <si>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</si>
  <si>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</si>
  <si>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</si>
  <si>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</si>
  <si>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</si>
  <si>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</si>
  <si>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</si>
  <si>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</si>
  <si>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</si>
  <si>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</si>
  <si>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</si>
  <si>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</si>
  <si>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</si>
  <si>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</si>
  <si>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</si>
  <si>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</si>
  <si>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</si>
  <si>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</si>
  <si>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</si>
  <si>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</si>
  <si>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</si>
  <si>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</si>
  <si>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</si>
  <si>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</si>
  <si>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</si>
  <si>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</si>
  <si>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</si>
  <si>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</si>
  <si>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</si>
  <si>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</si>
  <si>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</si>
  <si>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</si>
  <si>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</si>
  <si>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</si>
  <si>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</si>
  <si>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</si>
  <si>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</si>
  <si>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</si>
  <si>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</si>
  <si>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</si>
  <si>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</si>
  <si>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</si>
  <si>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</si>
  <si>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</si>
  <si>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</si>
  <si>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</si>
  <si>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</si>
  <si>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</si>
  <si>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</si>
  <si>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</si>
  <si>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</si>
  <si>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</si>
  <si>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</si>
  <si>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</si>
  <si>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</si>
  <si>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</si>
  <si>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</si>
  <si>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</si>
  <si>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</si>
  <si>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</si>
  <si>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</si>
  <si>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</si>
  <si>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</si>
  <si>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</si>
  <si>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</si>
  <si>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</si>
  <si>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</si>
  <si>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</si>
  <si>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</si>
  <si>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</si>
  <si>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</si>
  <si>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</si>
  <si>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</si>
  <si>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</si>
  <si>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</si>
  <si>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</si>
  <si>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</si>
  <si>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</si>
  <si>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</si>
  <si>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</si>
  <si>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</si>
  <si>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</si>
  <si>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</si>
  <si>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</si>
  <si>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</si>
  <si>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</si>
  <si>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</si>
  <si>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</si>
  <si>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</si>
  <si>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</si>
  <si>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</si>
  <si>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</si>
  <si>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</si>
  <si>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</si>
  <si>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</si>
  <si>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</si>
  <si>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</si>
  <si>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</si>
  <si>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</si>
  <si>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</si>
  <si>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</si>
  <si>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</si>
  <si>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</si>
  <si>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</si>
  <si>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</si>
  <si>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</si>
  <si>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</si>
  <si>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</si>
  <si>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</si>
  <si>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</si>
  <si>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</si>
  <si>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</si>
  <si>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</si>
  <si>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</si>
  <si>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</si>
  <si>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</si>
  <si>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</si>
  <si>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</si>
  <si>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</si>
  <si>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</si>
  <si>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</si>
  <si>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</si>
  <si>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</si>
  <si>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</si>
  <si>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</si>
  <si>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</si>
  <si>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</si>
  <si>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</si>
  <si>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</si>
  <si>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</si>
  <si>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</si>
  <si>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</si>
  <si>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</si>
  <si>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</si>
  <si>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</si>
  <si>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</si>
  <si>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</si>
  <si>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</si>
  <si>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</si>
  <si>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</si>
  <si>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</si>
  <si>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</si>
  <si>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</si>
  <si>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</si>
  <si>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</si>
  <si>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</si>
  <si>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</si>
  <si>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</si>
  <si>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</si>
  <si>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</si>
  <si>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</si>
  <si>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</si>
  <si>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</si>
  <si>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</si>
  <si>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</si>
  <si>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</si>
  <si>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</si>
  <si>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</si>
  <si>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</si>
  <si>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</si>
  <si>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</si>
  <si>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</si>
  <si>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</si>
  <si>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</si>
  <si>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</si>
  <si>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</si>
  <si>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</si>
  <si>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</si>
  <si>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</si>
  <si>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</si>
  <si>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</si>
  <si>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</si>
  <si>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</si>
  <si>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</si>
  <si>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</si>
  <si>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</si>
  <si>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</si>
  <si>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</si>
  <si>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</si>
  <si>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</si>
  <si>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</si>
  <si>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</si>
  <si>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</si>
  <si>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</si>
  <si>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</si>
  <si>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</si>
  <si>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</si>
  <si>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</si>
  <si>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</si>
  <si>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</si>
  <si>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</si>
  <si>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</si>
  <si>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</si>
  <si>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</si>
  <si>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</si>
  <si>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</si>
  <si>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</si>
  <si>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</si>
  <si>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</si>
  <si>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</si>
  <si>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</si>
  <si>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</si>
  <si>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</si>
  <si>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</si>
  <si>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</si>
  <si>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</si>
  <si>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</si>
  <si>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</si>
  <si>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</si>
  <si>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</si>
  <si>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</si>
  <si>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</si>
  <si>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</si>
  <si>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</si>
  <si>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</si>
  <si>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</si>
  <si>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</si>
  <si>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</si>
  <si>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</si>
  <si>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</si>
  <si>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</si>
  <si>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</si>
  <si>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</si>
  <si>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</si>
  <si>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</si>
  <si>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</si>
  <si>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</si>
  <si>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</si>
  <si>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</si>
  <si>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</si>
  <si>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</si>
  <si>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</si>
  <si>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</si>
  <si>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</si>
  <si>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</si>
  <si>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</si>
  <si>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</si>
  <si>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</si>
  <si>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</si>
  <si>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</si>
  <si>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</si>
  <si>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</si>
  <si>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</si>
  <si>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</si>
  <si>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</si>
  <si>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</si>
  <si>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</si>
  <si>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</si>
  <si>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</si>
  <si>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</si>
  <si>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</si>
  <si>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</si>
  <si>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</si>
  <si>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</si>
  <si>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</si>
  <si>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</si>
  <si>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</si>
  <si>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</si>
  <si>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</si>
  <si>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</si>
  <si>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</si>
  <si>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</si>
  <si>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</si>
  <si>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</si>
  <si>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</si>
  <si>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</si>
  <si>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</si>
  <si>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</si>
  <si>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</si>
  <si>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</si>
  <si>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</si>
  <si>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</si>
  <si>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</si>
  <si>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</si>
  <si>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</si>
  <si>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</si>
  <si>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</si>
  <si>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</si>
  <si>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</si>
  <si>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</si>
  <si>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</si>
  <si>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</si>
  <si>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</si>
  <si>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</si>
  <si>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</si>
  <si>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</si>
  <si>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</si>
  <si>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</si>
  <si>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</si>
  <si>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</si>
  <si>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</si>
  <si>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</si>
  <si>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</si>
  <si>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</si>
  <si>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</si>
  <si>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</si>
  <si>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</si>
  <si>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</si>
  <si>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</si>
  <si>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</si>
  <si>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</si>
  <si>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</si>
  <si>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</si>
  <si>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</si>
  <si>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</si>
  <si>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</si>
  <si>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</si>
  <si>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</si>
  <si>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</si>
  <si>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</si>
  <si>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</si>
  <si>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</si>
  <si>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</si>
  <si>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</si>
  <si>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</si>
  <si>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</si>
  <si>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</si>
  <si>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</si>
  <si>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</si>
  <si>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</si>
  <si>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</si>
  <si>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</si>
  <si>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</si>
  <si>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</si>
  <si>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</si>
  <si>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</si>
  <si>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</si>
  <si>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</si>
  <si>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</si>
  <si>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</si>
  <si>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</si>
  <si>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</si>
  <si>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</si>
  <si>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</si>
  <si>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</si>
  <si>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</si>
  <si>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</si>
  <si>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</si>
  <si>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</si>
  <si>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</si>
  <si>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</si>
  <si>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</si>
  <si>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</si>
  <si>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</si>
  <si>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</si>
  <si>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</si>
  <si>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</si>
  <si>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</si>
  <si>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</si>
  <si>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</si>
  <si>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</si>
  <si>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</si>
  <si>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</si>
  <si>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</si>
  <si>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</si>
  <si>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</si>
  <si>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</si>
  <si>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</si>
  <si>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</si>
  <si>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</si>
  <si>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</si>
  <si>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</si>
  <si>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</si>
  <si>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</si>
  <si>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</si>
  <si>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</si>
  <si>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</si>
  <si>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</si>
  <si>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</si>
  <si>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</si>
  <si>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</si>
  <si>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</si>
  <si>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</si>
  <si>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</si>
  <si>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</si>
  <si>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</si>
  <si>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</si>
  <si>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</si>
  <si>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</si>
  <si>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</si>
  <si>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</si>
  <si>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</si>
  <si>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</si>
  <si>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</si>
  <si>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</si>
  <si>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</si>
  <si>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</si>
  <si>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</si>
  <si>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</si>
  <si>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</si>
  <si>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</si>
  <si>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</si>
  <si>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</si>
  <si>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</si>
  <si>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</si>
  <si>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</si>
  <si>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</si>
  <si>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</si>
  <si>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</si>
  <si>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</si>
  <si>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</si>
  <si>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</si>
  <si>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</si>
  <si>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</si>
  <si>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</si>
  <si>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</si>
  <si>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</si>
  <si>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</si>
  <si>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</si>
  <si>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</si>
  <si>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</si>
  <si>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</si>
  <si>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</si>
  <si>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</si>
  <si>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</si>
  <si>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</si>
  <si>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</si>
  <si>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</si>
  <si>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</si>
  <si>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</si>
  <si>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</si>
  <si>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</si>
  <si>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</si>
  <si>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</si>
  <si>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</si>
  <si>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</si>
  <si>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</si>
  <si>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</si>
  <si>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</si>
  <si>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</si>
  <si>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</si>
  <si>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</si>
  <si>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</si>
  <si>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</si>
  <si>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</si>
  <si>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</si>
  <si>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</si>
  <si>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</si>
  <si>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</si>
  <si>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</si>
  <si>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</si>
  <si>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</si>
  <si>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</si>
  <si>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</si>
  <si>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</si>
  <si>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</si>
  <si>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</si>
  <si>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</si>
  <si>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</si>
  <si>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</si>
  <si>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</si>
  <si>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</si>
  <si>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</si>
  <si>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</si>
  <si>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</si>
  <si>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</si>
  <si>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</si>
  <si>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</si>
  <si>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</si>
  <si>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</si>
  <si>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</si>
  <si>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</si>
  <si>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</si>
  <si>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</si>
  <si>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</si>
  <si>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</si>
  <si>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</si>
  <si>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</si>
  <si>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</si>
  <si>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</si>
  <si>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</si>
  <si>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</si>
  <si>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</si>
  <si>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</si>
  <si>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</si>
  <si>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</si>
  <si>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</si>
  <si>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</si>
  <si>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</si>
  <si>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</si>
  <si>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</si>
  <si>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</si>
  <si>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</si>
  <si>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</si>
  <si>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</si>
  <si>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</si>
  <si>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</si>
  <si>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</si>
  <si>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</si>
  <si>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</si>
  <si>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</si>
  <si>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</si>
  <si>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</si>
  <si>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</si>
  <si>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</si>
  <si>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</si>
  <si>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</si>
  <si>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</si>
  <si>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</si>
  <si>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</si>
  <si>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</si>
  <si>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</si>
  <si>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</si>
  <si>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</si>
  <si>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</si>
  <si>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</si>
  <si>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</si>
  <si>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</si>
  <si>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</si>
  <si>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</si>
  <si>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</si>
  <si>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</si>
  <si>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</si>
  <si>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</si>
  <si>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</si>
  <si>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</si>
  <si>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</si>
  <si>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</si>
  <si>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</si>
  <si>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</si>
  <si>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</si>
  <si>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</si>
  <si>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</si>
  <si>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</si>
  <si>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</si>
  <si>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</si>
  <si>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</si>
  <si>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</si>
  <si>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</si>
  <si>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</si>
  <si>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</si>
  <si>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</si>
  <si>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</si>
  <si>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</si>
  <si>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</si>
  <si>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</si>
  <si>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</si>
  <si>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</si>
  <si>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</si>
  <si>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</si>
  <si>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</si>
  <si>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</si>
  <si>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</si>
  <si>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</si>
  <si>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</si>
  <si>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</si>
  <si>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</si>
  <si>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</si>
  <si>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</si>
  <si>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</si>
  <si>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</si>
  <si>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</si>
  <si>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</si>
  <si>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</si>
  <si>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</si>
  <si>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</si>
  <si>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</si>
  <si>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</si>
  <si>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</si>
  <si>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</si>
  <si>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</si>
  <si>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</si>
  <si>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</si>
  <si>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</si>
  <si>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</si>
  <si>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</si>
  <si>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</si>
  <si>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</si>
  <si>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</si>
  <si>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</si>
  <si>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</si>
  <si>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</si>
  <si>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</si>
  <si>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</si>
  <si>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</si>
  <si>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</si>
  <si>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</si>
  <si>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</si>
  <si>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</si>
  <si>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</si>
  <si>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</si>
  <si>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</si>
  <si>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</si>
  <si>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</si>
  <si>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</si>
  <si>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</si>
  <si>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</si>
  <si>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</si>
  <si>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</si>
  <si>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</si>
  <si>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</si>
  <si>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</si>
  <si>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</si>
  <si>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</si>
  <si>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</si>
  <si>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</si>
  <si>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</si>
  <si>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</si>
  <si>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</si>
  <si>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</si>
  <si>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</si>
  <si>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</si>
  <si>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</si>
  <si>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</si>
  <si>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</si>
  <si>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</si>
  <si>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</si>
  <si>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</si>
  <si>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</si>
  <si>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</si>
  <si>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</si>
  <si>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</si>
  <si>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</si>
  <si>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</si>
  <si>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</si>
  <si>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</si>
  <si>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</si>
  <si>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</si>
  <si>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</si>
  <si>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</si>
  <si>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</si>
  <si>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</si>
  <si>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</si>
  <si>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</si>
  <si>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</si>
  <si>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</si>
  <si>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</si>
  <si>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</si>
  <si>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</si>
  <si>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</si>
  <si>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</si>
  <si>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</si>
  <si>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</si>
  <si>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</si>
  <si>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</si>
  <si>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</si>
  <si>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</si>
  <si>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</si>
  <si>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</si>
  <si>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</si>
  <si>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</si>
  <si>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</si>
  <si>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</si>
  <si>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</si>
  <si>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</si>
  <si>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</si>
  <si>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</si>
  <si>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</si>
  <si>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</si>
  <si>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</si>
  <si>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</si>
  <si>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</si>
  <si>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</si>
  <si>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</si>
  <si>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</si>
  <si>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</si>
  <si>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</si>
  <si>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</si>
  <si>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</si>
  <si>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</si>
  <si>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</si>
  <si>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</si>
  <si>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</si>
  <si>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</si>
  <si>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</si>
  <si>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</si>
  <si>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</si>
  <si>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</si>
  <si>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</si>
  <si>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</si>
  <si>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</si>
  <si>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</si>
  <si>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</si>
  <si>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</si>
  <si>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</si>
  <si>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</si>
  <si>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</si>
  <si>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</si>
  <si>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</si>
  <si>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</si>
  <si>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</si>
  <si>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</si>
  <si>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</si>
  <si>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</si>
  <si>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</si>
  <si>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</si>
  <si>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</si>
  <si>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</si>
  <si>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</si>
  <si>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</si>
  <si>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</si>
  <si>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</si>
  <si>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</si>
  <si>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</si>
  <si>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</si>
  <si>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</si>
  <si>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</si>
  <si>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</si>
  <si>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</si>
  <si>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</si>
  <si>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</si>
  <si>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</si>
  <si>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</si>
  <si>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</si>
  <si>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</si>
  <si>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</si>
  <si>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</si>
  <si>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</si>
  <si>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</si>
  <si>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</si>
  <si>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</si>
  <si>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</si>
  <si>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</si>
  <si>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</si>
  <si>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</si>
  <si>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</si>
  <si>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</si>
  <si>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</si>
  <si>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</si>
  <si>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</si>
  <si>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</si>
  <si>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</si>
  <si>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</si>
  <si>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</si>
  <si>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</si>
  <si>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</si>
  <si>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</si>
  <si>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</si>
  <si>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</si>
  <si>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</si>
  <si>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</si>
  <si>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</si>
  <si>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</si>
  <si>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</si>
  <si>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</si>
  <si>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</si>
  <si>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</si>
  <si>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</si>
  <si>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</si>
  <si>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</si>
  <si>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</si>
  <si>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</si>
  <si>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</si>
  <si>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</si>
  <si>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</si>
  <si>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</si>
  <si>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</si>
  <si>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</si>
  <si>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</si>
  <si>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</si>
  <si>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</si>
  <si>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</si>
  <si>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</si>
  <si>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</si>
  <si>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</si>
  <si>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</si>
  <si>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</si>
  <si>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</si>
  <si>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</si>
  <si>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</si>
  <si>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</si>
  <si>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</si>
  <si>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</si>
  <si>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</si>
  <si>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</si>
  <si>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</si>
  <si>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</si>
  <si>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</si>
  <si>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</si>
  <si>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</si>
  <si>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</si>
  <si>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</si>
  <si>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</si>
  <si>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</si>
  <si>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</si>
  <si>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</si>
  <si>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</si>
  <si>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</si>
  <si>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</si>
  <si>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</si>
  <si>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</si>
  <si>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</si>
  <si>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</si>
  <si>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</si>
  <si>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</si>
  <si>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</si>
  <si>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</si>
  <si>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</si>
  <si>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</si>
  <si>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</si>
  <si>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</si>
  <si>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</si>
  <si>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</si>
  <si>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</si>
  <si>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</si>
  <si>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</si>
  <si>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</si>
  <si>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</si>
  <si>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</si>
  <si>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</si>
  <si>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</si>
  <si>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</si>
  <si>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</si>
  <si>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</si>
  <si>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</si>
  <si>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</si>
  <si>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</si>
  <si>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</si>
  <si>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</si>
  <si>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</si>
  <si>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</si>
  <si>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</si>
  <si>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</si>
  <si>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</si>
  <si>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</si>
  <si>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</si>
  <si>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</si>
  <si>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</si>
  <si>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</si>
  <si>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</si>
  <si>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</si>
  <si>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</si>
  <si>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</si>
  <si>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</si>
  <si>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</si>
  <si>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</si>
  <si>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</si>
  <si>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</si>
  <si>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</si>
  <si>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</si>
  <si>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</si>
  <si>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</si>
  <si>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</si>
  <si>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</si>
  <si>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</si>
  <si>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</si>
  <si>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</si>
  <si>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</si>
  <si>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</si>
  <si>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</si>
  <si>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</si>
  <si>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</si>
  <si>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</si>
  <si>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</si>
  <si>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</si>
  <si>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</si>
  <si>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</si>
  <si>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</si>
  <si>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</si>
  <si>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</si>
  <si>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</si>
  <si>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</si>
  <si>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</si>
  <si>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</si>
  <si>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</si>
  <si>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</si>
  <si>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</si>
  <si>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</si>
  <si>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</si>
  <si>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</si>
  <si>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</si>
  <si>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</si>
  <si>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</si>
  <si>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</si>
  <si>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</si>
  <si>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</si>
  <si>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</si>
  <si>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</si>
  <si>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</si>
  <si>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</si>
  <si>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</si>
  <si>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</si>
  <si>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</si>
  <si>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</si>
  <si>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</si>
  <si>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</si>
  <si>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</si>
  <si>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</si>
  <si>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</si>
  <si>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</si>
  <si>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</si>
  <si>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</si>
  <si>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</si>
  <si>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</si>
  <si>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</si>
  <si>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</si>
  <si>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</si>
  <si>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</si>
  <si>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</si>
  <si>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</si>
  <si>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</si>
  <si>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</si>
  <si>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</si>
  <si>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</si>
  <si>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</si>
  <si>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</si>
  <si>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</si>
  <si>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</si>
  <si>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</si>
  <si>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</si>
  <si>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</si>
  <si>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</si>
  <si>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</si>
  <si>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</si>
  <si>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</si>
  <si>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</si>
  <si>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</si>
  <si>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</si>
  <si>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</si>
  <si>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</si>
  <si>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</si>
  <si>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</si>
  <si>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</si>
  <si>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</si>
  <si>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</si>
  <si>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</si>
  <si>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</si>
  <si>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</si>
  <si>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</si>
  <si>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</si>
  <si>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</si>
  <si>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</si>
  <si>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</si>
  <si>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</si>
  <si>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</si>
  <si>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</si>
  <si>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</si>
  <si>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</si>
  <si>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</si>
  <si>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</si>
  <si>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</si>
  <si>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</si>
  <si>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</si>
  <si>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</si>
  <si>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</si>
  <si>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</si>
  <si>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</si>
  <si>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</si>
  <si>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</si>
  <si>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</si>
  <si>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</si>
  <si>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</si>
  <si>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</si>
  <si>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</si>
  <si>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</si>
  <si>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</si>
  <si>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</si>
  <si>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</si>
  <si>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</si>
  <si>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</si>
  <si>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</si>
  <si>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</si>
  <si>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</si>
  <si>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</si>
  <si>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</si>
  <si>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</si>
  <si>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</si>
  <si>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</si>
  <si>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</si>
  <si>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</si>
  <si>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</si>
  <si>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</si>
  <si>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</si>
  <si>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</si>
  <si>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</si>
  <si>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</si>
  <si>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</si>
  <si>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</si>
  <si>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</si>
  <si>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</si>
  <si>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</si>
  <si>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</si>
  <si>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</si>
  <si>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</si>
  <si>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</si>
  <si>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</si>
  <si>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</si>
  <si>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</si>
  <si>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</si>
  <si>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</si>
  <si>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</si>
  <si>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</si>
  <si>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</si>
  <si>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</si>
  <si>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</si>
  <si>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</si>
  <si>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</si>
  <si>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</si>
  <si>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</si>
  <si>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</si>
  <si>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</si>
  <si>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</si>
  <si>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</si>
  <si>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</si>
  <si>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</si>
  <si>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</si>
  <si>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</si>
  <si>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</si>
  <si>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</si>
  <si>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</si>
  <si>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</si>
  <si>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</si>
  <si>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</si>
  <si>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</si>
  <si>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</si>
  <si>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</si>
  <si>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</si>
  <si>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</si>
  <si>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</si>
  <si>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</si>
  <si>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</si>
  <si>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</si>
  <si>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</si>
  <si>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</si>
  <si>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</si>
  <si>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</si>
  <si>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</si>
  <si>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</si>
  <si>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</si>
  <si>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</si>
  <si>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</si>
  <si>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</si>
  <si>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</si>
  <si>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</si>
  <si>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</si>
  <si>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</si>
  <si>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</si>
  <si>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</si>
  <si>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</si>
  <si>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</si>
  <si>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</si>
  <si>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</si>
  <si>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</si>
  <si>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</si>
  <si>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</si>
  <si>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</si>
  <si>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</si>
  <si>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</si>
  <si>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</si>
  <si>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</si>
  <si>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</si>
  <si>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</si>
  <si>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</si>
  <si>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</si>
  <si>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</si>
  <si>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</si>
  <si>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</si>
  <si>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</si>
  <si>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</si>
  <si>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</si>
  <si>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</si>
  <si>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</si>
  <si>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</si>
  <si>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</si>
  <si>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</si>
  <si>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</si>
  <si>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</si>
  <si>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</si>
  <si>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</si>
  <si>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</si>
  <si>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</si>
  <si>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</si>
  <si>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</si>
  <si>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</si>
  <si>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</si>
  <si>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</si>
  <si>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</si>
  <si>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</si>
  <si>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</si>
  <si>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</si>
  <si>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</si>
  <si>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</si>
  <si>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</si>
  <si>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</si>
  <si>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</si>
  <si>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</si>
  <si>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</si>
  <si>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</si>
  <si>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</si>
  <si>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</si>
  <si>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</si>
  <si>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</si>
  <si>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</si>
  <si>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</si>
  <si>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</si>
  <si>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</si>
  <si>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</si>
  <si>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</si>
  <si>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</si>
  <si>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</si>
  <si>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</si>
  <si>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</si>
  <si>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</si>
  <si>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</si>
  <si>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</si>
  <si>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</si>
  <si>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</si>
  <si>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</si>
  <si>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</si>
  <si>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</si>
  <si>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</si>
  <si>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</si>
  <si>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</si>
  <si>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</si>
  <si>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</si>
  <si>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</si>
  <si>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</si>
  <si>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</si>
  <si>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</si>
  <si>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</si>
  <si>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</si>
  <si>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</si>
  <si>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</si>
  <si>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</si>
  <si>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</si>
  <si>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</si>
  <si>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</si>
  <si>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</si>
  <si>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</si>
  <si>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</si>
  <si>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</si>
  <si>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</si>
  <si>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</si>
  <si>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</si>
  <si>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</si>
  <si>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</si>
  <si>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</si>
  <si>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</si>
  <si>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</si>
  <si>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</si>
  <si>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</si>
  <si>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</si>
  <si>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</si>
  <si>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</si>
  <si>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</si>
  <si>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</si>
  <si>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</si>
  <si>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</si>
  <si>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</si>
  <si>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</si>
  <si>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</si>
  <si>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</si>
  <si>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</si>
  <si>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</si>
  <si>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</si>
  <si>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</si>
  <si>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</si>
  <si>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</si>
  <si>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</si>
  <si>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</si>
  <si>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</si>
  <si>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</si>
  <si>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</si>
  <si>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</si>
  <si>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</si>
  <si>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</si>
  <si>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</si>
  <si>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</si>
  <si>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</si>
  <si>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</si>
  <si>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</si>
  <si>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</si>
  <si>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</si>
  <si>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</si>
  <si>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</si>
  <si>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</si>
  <si>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</si>
  <si>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</si>
  <si>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</si>
  <si>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</si>
  <si>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</si>
  <si>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</si>
  <si>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</si>
  <si>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</si>
  <si>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</si>
  <si>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</si>
  <si>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</si>
  <si>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</si>
  <si>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</si>
  <si>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</si>
  <si>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</si>
  <si>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</si>
  <si>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</si>
  <si>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</si>
  <si>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</si>
  <si>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</si>
  <si>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</si>
  <si>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</si>
  <si>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</si>
  <si>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</si>
  <si>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</si>
  <si>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</si>
  <si>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</si>
  <si>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</si>
  <si>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</si>
  <si>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</si>
  <si>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</si>
  <si>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</si>
  <si>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</si>
  <si>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</si>
  <si>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</si>
  <si>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</si>
  <si>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</si>
  <si>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</si>
  <si>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</si>
  <si>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</si>
  <si>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</si>
  <si>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</si>
  <si>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</si>
  <si>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</si>
  <si>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</si>
  <si>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</si>
  <si>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</si>
  <si>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</si>
  <si>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</si>
  <si>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</si>
  <si>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</si>
  <si>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</si>
  <si>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</si>
  <si>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</si>
  <si>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</si>
  <si>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</si>
  <si>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</si>
  <si>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</si>
  <si>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</si>
  <si>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</si>
  <si>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</si>
  <si>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</si>
  <si>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</si>
  <si>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</si>
  <si>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</si>
  <si>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</si>
  <si>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</si>
  <si>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</si>
  <si>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</si>
  <si>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</si>
  <si>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</si>
  <si>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</si>
  <si>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</si>
  <si>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</si>
  <si>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</si>
  <si>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</si>
  <si>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</si>
  <si>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</si>
  <si>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</si>
  <si>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</si>
  <si>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</si>
  <si>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</si>
  <si>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</si>
  <si>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</si>
  <si>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</si>
  <si>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</si>
  <si>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</si>
  <si>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</si>
  <si>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</si>
  <si>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</si>
  <si>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</si>
  <si>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</si>
  <si>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</si>
  <si>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</si>
  <si>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</si>
  <si>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</si>
  <si>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</si>
  <si>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</si>
  <si>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</si>
  <si>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</si>
  <si>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</si>
  <si>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</si>
  <si>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</si>
  <si>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</si>
  <si>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</si>
  <si>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</si>
  <si>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</si>
  <si>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</si>
  <si>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</si>
  <si>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</si>
  <si>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</si>
  <si>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</si>
  <si>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</si>
  <si>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</si>
  <si>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</si>
  <si>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</si>
  <si>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</si>
  <si>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</si>
  <si>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</si>
  <si>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</si>
  <si>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</si>
  <si>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</si>
  <si>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</si>
  <si>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</si>
  <si>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</si>
  <si>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</si>
  <si>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</si>
  <si>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</si>
  <si>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</si>
  <si>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</si>
  <si>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</si>
  <si>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</si>
  <si>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</si>
  <si>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</si>
  <si>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</si>
  <si>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</si>
  <si>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</si>
  <si>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</si>
  <si>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</si>
  <si>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</si>
  <si>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</si>
  <si>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</si>
  <si>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</si>
  <si>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</si>
  <si>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</si>
  <si>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</si>
  <si>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</si>
  <si>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</si>
  <si>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</si>
  <si>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</si>
  <si>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</si>
  <si>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</si>
  <si>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</si>
  <si>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</si>
  <si>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</si>
  <si>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</si>
  <si>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</si>
  <si>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</si>
  <si>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</si>
  <si>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</si>
  <si>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</si>
  <si>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</si>
  <si>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</si>
  <si>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</si>
  <si>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</si>
  <si>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</si>
  <si>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</si>
  <si>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</si>
  <si>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</si>
  <si>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</si>
  <si>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</si>
  <si>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</si>
  <si>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</si>
  <si>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</si>
  <si>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</si>
  <si>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</si>
  <si>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</si>
  <si>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</si>
  <si>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</si>
  <si>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</si>
  <si>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</si>
  <si>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</si>
  <si>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</si>
  <si>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</si>
  <si>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</si>
  <si>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</si>
  <si>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</si>
  <si>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</si>
  <si>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</si>
  <si>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</si>
  <si>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</si>
  <si>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</si>
  <si>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</si>
  <si>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</si>
  <si>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</si>
  <si>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</si>
  <si>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</si>
  <si>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</si>
  <si>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</si>
  <si>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</si>
  <si>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</si>
  <si>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</si>
  <si>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</si>
  <si>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</si>
  <si>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</si>
  <si>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</si>
  <si>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</si>
  <si>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</si>
  <si>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</si>
  <si>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</si>
  <si>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</si>
  <si>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</si>
  <si>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</si>
  <si>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</si>
  <si>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</si>
  <si>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</si>
  <si>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</si>
  <si>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</si>
  <si>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</si>
  <si>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</si>
  <si>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</si>
  <si>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</si>
  <si>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</si>
  <si>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</si>
  <si>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</si>
  <si>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</si>
  <si>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</si>
  <si>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</si>
  <si>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</si>
  <si>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</si>
  <si>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</si>
  <si>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</si>
  <si>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</si>
  <si>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</si>
  <si>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</si>
  <si>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</si>
  <si>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</si>
  <si>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</si>
  <si>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</si>
  <si>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</si>
  <si>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</si>
  <si>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</si>
  <si>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</si>
  <si>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</si>
  <si>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</si>
  <si>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</si>
  <si>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</si>
  <si>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</si>
  <si>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</si>
  <si>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</si>
  <si>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</si>
  <si>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</si>
  <si>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</si>
  <si>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</si>
  <si>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</si>
  <si>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</si>
  <si>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</si>
  <si>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</si>
  <si>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</si>
  <si>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</si>
  <si>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</si>
  <si>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</si>
  <si>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</si>
  <si>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</si>
  <si>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</si>
  <si>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</si>
  <si>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</si>
  <si>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</si>
  <si>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</si>
  <si>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</si>
  <si>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</si>
  <si>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</si>
  <si>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</si>
  <si>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</si>
  <si>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</si>
  <si>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</si>
  <si>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</si>
  <si>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</si>
  <si>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</si>
  <si>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</si>
  <si>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</si>
  <si>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</si>
  <si>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</si>
  <si>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</si>
  <si>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</si>
  <si>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</si>
  <si>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</si>
  <si>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</si>
  <si>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</si>
  <si>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</si>
  <si>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</si>
  <si>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</si>
  <si>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</si>
  <si>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</si>
  <si>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</si>
  <si>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</si>
  <si>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</si>
  <si>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</si>
  <si>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</si>
  <si>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</si>
  <si>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</si>
  <si>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</si>
  <si>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</si>
  <si>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</si>
  <si>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</si>
  <si>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</si>
  <si>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</si>
  <si>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</si>
  <si>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</si>
  <si>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</si>
  <si>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</si>
  <si>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</si>
  <si>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</si>
  <si>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</si>
  <si>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</si>
  <si>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</si>
  <si>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</si>
  <si>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</si>
  <si>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</si>
  <si>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</si>
  <si>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</si>
  <si>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</si>
  <si>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</si>
  <si>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</si>
  <si>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</si>
  <si>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</si>
  <si>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</si>
  <si>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</si>
  <si>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</si>
  <si>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</si>
  <si>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</si>
  <si>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</si>
  <si>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</si>
  <si>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</si>
  <si>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</si>
  <si>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</si>
  <si>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</si>
  <si>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</si>
  <si>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</si>
  <si>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</si>
  <si>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</si>
  <si>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</si>
  <si>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</si>
  <si>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</si>
  <si>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</si>
  <si>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</si>
  <si>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</si>
  <si>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</si>
  <si>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</si>
  <si>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</si>
  <si>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</si>
  <si>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</si>
  <si>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</si>
  <si>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</si>
  <si>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</si>
  <si>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</si>
  <si>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</si>
  <si>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</si>
  <si>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</si>
  <si>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</si>
  <si>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</si>
  <si>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</si>
  <si>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</si>
  <si>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</si>
  <si>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</si>
  <si>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</si>
  <si>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</si>
  <si>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</si>
  <si>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</si>
  <si>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</si>
  <si>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</si>
  <si>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</si>
  <si>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</si>
  <si>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</si>
  <si>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</si>
  <si>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</si>
  <si>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</si>
  <si>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</si>
  <si>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</si>
  <si>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</si>
  <si>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</si>
  <si>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</si>
  <si>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</si>
  <si>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</si>
  <si>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</si>
  <si>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</si>
  <si>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</si>
  <si>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</si>
  <si>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</si>
  <si>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</si>
  <si>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</si>
  <si>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</si>
  <si>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</si>
  <si>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</si>
  <si>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</si>
  <si>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</si>
  <si>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</si>
  <si>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</si>
  <si>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</si>
  <si>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</si>
  <si>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</si>
  <si>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</si>
  <si>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</si>
  <si>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</si>
  <si>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</si>
  <si>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</si>
  <si>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</si>
  <si>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</si>
  <si>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</si>
  <si>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</si>
  <si>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</si>
  <si>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</si>
  <si>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</si>
  <si>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</si>
  <si>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</si>
  <si>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</si>
  <si>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</si>
  <si>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</si>
  <si>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</si>
  <si>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</si>
  <si>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</si>
  <si>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</si>
  <si>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</si>
  <si>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</si>
  <si>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</si>
  <si>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</si>
  <si>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</si>
  <si>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</si>
  <si>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</si>
  <si>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</si>
  <si>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</si>
  <si>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</si>
  <si>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</si>
  <si>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</si>
  <si>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</si>
  <si>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</si>
  <si>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</si>
  <si>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</si>
  <si>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</si>
  <si>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</si>
  <si>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</si>
  <si>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</si>
  <si>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</si>
  <si>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</si>
  <si>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</si>
  <si>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</si>
  <si>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</si>
  <si>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</si>
  <si>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</si>
  <si>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</si>
  <si>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</si>
  <si>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</si>
  <si>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</si>
  <si>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</si>
  <si>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</si>
  <si>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</si>
  <si>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</si>
  <si>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</si>
  <si>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</si>
  <si>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</si>
  <si>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</si>
  <si>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</si>
  <si>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</si>
  <si>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</si>
  <si>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</si>
  <si>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</si>
  <si>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</si>
  <si>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</si>
  <si>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</si>
  <si>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</si>
  <si>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</si>
  <si>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</si>
  <si>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</si>
  <si>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</si>
  <si>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</si>
  <si>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</si>
  <si>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</si>
  <si>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</si>
  <si>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</si>
  <si>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</si>
  <si>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</si>
  <si>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</si>
  <si>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</si>
  <si>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</si>
  <si>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</si>
  <si>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</si>
  <si>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</si>
  <si>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</si>
  <si>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</si>
  <si>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</si>
  <si>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</si>
  <si>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</si>
  <si>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</si>
  <si>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</si>
  <si>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</si>
  <si>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</si>
  <si>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</si>
  <si>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</si>
  <si>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</si>
  <si>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</si>
  <si>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</si>
  <si>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</si>
  <si>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</si>
  <si>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</si>
  <si>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</si>
  <si>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</si>
  <si>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</si>
  <si>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</si>
  <si>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</si>
  <si>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</si>
  <si>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</si>
  <si>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</si>
  <si>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</si>
  <si>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</si>
  <si>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</si>
  <si>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</si>
  <si>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</si>
  <si>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</si>
  <si>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</si>
  <si>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</si>
  <si>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</si>
  <si>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</si>
  <si>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</si>
  <si>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</si>
  <si>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</si>
  <si>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</si>
  <si>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</si>
  <si>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</si>
  <si>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</si>
  <si>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</si>
  <si>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</si>
  <si>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</si>
  <si>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</si>
  <si>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</si>
  <si>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</si>
  <si>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</si>
  <si>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</si>
  <si>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</si>
  <si>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</si>
  <si>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</si>
  <si>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</si>
  <si>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</si>
  <si>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</si>
  <si>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</si>
  <si>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</si>
  <si>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</si>
  <si>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</si>
  <si>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</si>
  <si>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</si>
  <si>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</si>
  <si>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</si>
  <si>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</si>
  <si>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</si>
  <si>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</si>
  <si>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</si>
  <si>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</si>
  <si>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</si>
  <si>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</si>
  <si>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</si>
  <si>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</si>
  <si>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</si>
  <si>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</si>
  <si>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</si>
  <si>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</si>
  <si>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</si>
  <si>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</si>
  <si>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</si>
  <si>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</si>
  <si>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</si>
  <si>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</si>
  <si>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</si>
  <si>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</si>
  <si>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</si>
  <si>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</si>
  <si>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</si>
  <si>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</si>
  <si>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</si>
  <si>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</si>
  <si>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</si>
  <si>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</si>
  <si>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</si>
  <si>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</si>
  <si>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</si>
  <si>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</si>
  <si>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</si>
  <si>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</si>
  <si>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</si>
  <si>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</si>
  <si>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</si>
  <si>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</si>
  <si>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</si>
  <si>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</si>
  <si>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</si>
  <si>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</si>
  <si>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</si>
  <si>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</si>
  <si>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</si>
  <si>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</si>
  <si>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</si>
  <si>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</si>
  <si>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</si>
  <si>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</si>
  <si>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</si>
  <si>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</si>
  <si>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</si>
  <si>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</si>
  <si>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</si>
  <si>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</si>
  <si>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</si>
  <si>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</si>
  <si>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</si>
  <si>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</si>
  <si>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</si>
  <si>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</si>
  <si>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</si>
  <si>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</si>
  <si>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</si>
  <si>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</si>
  <si>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</si>
  <si>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</si>
  <si>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</si>
  <si>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</si>
  <si>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</si>
  <si>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</si>
  <si>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</si>
  <si>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</si>
  <si>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</si>
  <si>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</si>
  <si>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</si>
  <si>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</si>
  <si>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</si>
  <si>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</si>
  <si>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</si>
  <si>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</si>
  <si>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</si>
  <si>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</si>
  <si>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</si>
  <si>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</si>
  <si>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</si>
  <si>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</si>
  <si>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</si>
  <si>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</si>
  <si>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</si>
  <si>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</si>
  <si>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</si>
  <si>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</si>
  <si>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</si>
  <si>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</si>
  <si>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</si>
  <si>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</si>
  <si>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</si>
  <si>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</si>
  <si>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</si>
  <si>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</si>
  <si>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</si>
  <si>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</si>
  <si>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</si>
  <si>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</si>
  <si>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</si>
  <si>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</si>
  <si>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</si>
  <si>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</si>
  <si>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</si>
  <si>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</si>
  <si>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</si>
  <si>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</si>
  <si>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</si>
  <si>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</si>
  <si>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</si>
  <si>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</si>
  <si>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</si>
  <si>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</si>
  <si>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</si>
  <si>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</si>
  <si>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</si>
  <si>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</si>
  <si>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</si>
  <si>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</si>
  <si>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</si>
  <si>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</si>
  <si>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</si>
  <si>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</si>
  <si>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</si>
  <si>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</si>
  <si>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</si>
  <si>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</si>
  <si>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</si>
  <si>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</si>
  <si>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</si>
  <si>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</si>
  <si>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</si>
  <si>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</si>
  <si>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</si>
  <si>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</si>
  <si>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</si>
  <si>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</si>
  <si>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</si>
  <si>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</si>
  <si>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</si>
  <si>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</si>
  <si>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</si>
  <si>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</si>
  <si>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</si>
  <si>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</si>
  <si>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</si>
  <si>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</si>
  <si>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</si>
  <si>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</si>
  <si>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</si>
  <si>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</si>
  <si>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</si>
  <si>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</si>
  <si>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</si>
  <si>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</si>
  <si>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</si>
  <si>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</si>
  <si>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</si>
  <si>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</si>
  <si>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</si>
  <si>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</si>
  <si>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</si>
  <si>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</si>
  <si>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</si>
  <si>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</si>
  <si>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</si>
  <si>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</si>
  <si>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</si>
  <si>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</si>
  <si>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</si>
  <si>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</si>
  <si>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</si>
  <si>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</si>
  <si>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</si>
  <si>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</si>
  <si>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</si>
  <si>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</si>
  <si>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</si>
  <si>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</si>
  <si>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</si>
  <si>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</si>
  <si>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</si>
  <si>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</si>
  <si>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</si>
  <si>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</si>
  <si>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</si>
  <si>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</si>
  <si>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</si>
  <si>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</si>
  <si>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</si>
  <si>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</si>
  <si>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</si>
  <si>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</si>
  <si>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</si>
  <si>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</si>
  <si>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</si>
  <si>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</si>
  <si>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</si>
  <si>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</si>
  <si>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</si>
  <si>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</si>
  <si>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</si>
  <si>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</si>
  <si>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</si>
  <si>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</si>
  <si>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</si>
  <si>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</si>
  <si>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</si>
  <si>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</si>
  <si>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</si>
  <si>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</si>
  <si>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</si>
  <si>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</si>
  <si>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</si>
  <si>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</si>
  <si>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</si>
  <si>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</si>
  <si>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</si>
  <si>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</si>
  <si>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</si>
  <si>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</si>
  <si>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</si>
  <si>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</si>
  <si>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</si>
  <si>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</si>
  <si>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</si>
  <si>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</si>
  <si>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</si>
  <si>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</si>
  <si>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</si>
  <si>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</si>
  <si>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</si>
  <si>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</si>
  <si>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</si>
  <si>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</si>
  <si>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</si>
  <si>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</si>
  <si>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</si>
  <si>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</si>
  <si>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</si>
  <si>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</si>
  <si>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</si>
  <si>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</si>
  <si>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</si>
  <si>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</si>
  <si>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</si>
  <si>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</si>
  <si>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</si>
  <si>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</si>
  <si>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</si>
  <si>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</si>
  <si>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</si>
  <si>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</si>
  <si>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</si>
  <si>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</si>
  <si>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</si>
  <si>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</si>
  <si>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</si>
  <si>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</si>
  <si>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</si>
  <si>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</si>
  <si>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</si>
  <si>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</si>
  <si>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</si>
  <si>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</si>
  <si>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</si>
  <si>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</si>
  <si>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</si>
  <si>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</si>
  <si>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</si>
  <si>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</si>
  <si>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</si>
  <si>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</si>
  <si>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</si>
  <si>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</si>
  <si>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</si>
  <si>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</si>
  <si>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</si>
  <si>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</si>
  <si>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</si>
  <si>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</si>
  <si>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</si>
  <si>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</si>
  <si>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</si>
  <si>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</si>
  <si>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</si>
  <si>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</si>
  <si>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</si>
  <si>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</si>
  <si>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</si>
  <si>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</si>
  <si>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</si>
  <si>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</si>
  <si>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</si>
  <si>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</si>
  <si>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</si>
  <si>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</si>
  <si>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</si>
  <si>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</si>
  <si>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</si>
  <si>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</si>
  <si>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</si>
  <si>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</si>
  <si>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</si>
  <si>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</si>
  <si>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</si>
  <si>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</si>
  <si>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</si>
  <si>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</si>
  <si>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</si>
  <si>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</si>
  <si>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</si>
  <si>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</si>
  <si>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</si>
  <si>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</si>
  <si>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</si>
  <si>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</si>
  <si>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</si>
  <si>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</si>
  <si>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</si>
  <si>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</si>
  <si>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</si>
  <si>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</si>
  <si>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</si>
  <si>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</si>
  <si>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</si>
  <si>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</si>
  <si>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</si>
  <si>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</si>
  <si>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</si>
  <si>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</si>
  <si>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</si>
  <si>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</si>
  <si>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</si>
  <si>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</si>
  <si>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</si>
  <si>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</si>
  <si>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</si>
  <si>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</si>
  <si>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</si>
  <si>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</si>
  <si>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</si>
  <si>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</si>
  <si>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</si>
  <si>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</si>
  <si>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</si>
  <si>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</si>
  <si>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</si>
  <si>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</si>
  <si>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</si>
  <si>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</si>
  <si>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</si>
  <si>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</si>
  <si>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</si>
  <si>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</si>
  <si>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</si>
  <si>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</si>
  <si>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</si>
  <si>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</si>
  <si>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</si>
  <si>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</si>
  <si>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</si>
  <si>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</si>
  <si>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</si>
  <si>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</si>
  <si>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</si>
  <si>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</si>
  <si>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</si>
  <si>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</si>
  <si>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</si>
  <si>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</si>
  <si>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</si>
  <si>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</si>
  <si>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</si>
  <si>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</si>
  <si>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</si>
  <si>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</si>
  <si>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</si>
  <si>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</si>
  <si>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</si>
  <si>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</si>
  <si>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</si>
  <si>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</si>
  <si>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</si>
  <si>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</si>
  <si>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</si>
  <si>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</si>
  <si>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</si>
  <si>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</si>
  <si>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</si>
  <si>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</si>
  <si>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</si>
  <si>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</si>
  <si>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</si>
  <si>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</si>
  <si>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</si>
  <si>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</si>
  <si>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</si>
  <si>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</si>
  <si>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</si>
  <si>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</si>
  <si>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</si>
  <si>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</si>
  <si>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</si>
  <si>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</si>
  <si>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</si>
  <si>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</si>
  <si>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</si>
  <si>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</si>
  <si>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</si>
  <si>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</si>
  <si>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</si>
  <si>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</si>
  <si>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</si>
  <si>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</si>
  <si>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</si>
  <si>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</si>
  <si>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</si>
  <si>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</si>
  <si>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</si>
  <si>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</si>
  <si>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</si>
  <si>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</si>
  <si>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</si>
  <si>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</si>
  <si>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</si>
  <si>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</si>
  <si>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</si>
  <si>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</si>
  <si>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</si>
  <si>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</si>
  <si>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</si>
  <si>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</si>
  <si>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</si>
  <si>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</si>
  <si>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</si>
  <si>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</si>
  <si>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</si>
  <si>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</si>
  <si>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</si>
  <si>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</si>
  <si>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</si>
  <si>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</si>
  <si>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</si>
  <si>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</si>
  <si>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</si>
  <si>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</si>
  <si>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</si>
  <si>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</si>
  <si>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</si>
  <si>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</si>
  <si>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</si>
  <si>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</si>
  <si>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</si>
  <si>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</si>
  <si>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</si>
  <si>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</si>
  <si>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</si>
  <si>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</si>
  <si>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</si>
  <si>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</si>
  <si>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</si>
  <si>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</si>
  <si>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</si>
  <si>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</si>
  <si>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</si>
  <si>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</si>
  <si>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</si>
  <si>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</si>
  <si>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</si>
  <si>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</si>
  <si>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</si>
  <si>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</si>
  <si>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</si>
  <si>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</si>
  <si>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</si>
  <si>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</si>
  <si>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</si>
  <si>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</si>
  <si>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</si>
  <si>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</si>
  <si>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</si>
  <si>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</si>
  <si>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</si>
  <si>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</si>
  <si>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</si>
  <si>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</si>
  <si>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</si>
  <si>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</si>
  <si>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</si>
  <si>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</si>
  <si>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</si>
  <si>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</si>
  <si>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</si>
  <si>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</si>
  <si>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</si>
  <si>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</si>
  <si>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</si>
  <si>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</si>
  <si>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</si>
  <si>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</si>
  <si>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</si>
  <si>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</si>
  <si>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</si>
  <si>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</si>
  <si>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</si>
  <si>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</si>
  <si>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</si>
  <si>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</si>
  <si>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</si>
  <si>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</si>
  <si>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</si>
  <si>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</si>
  <si>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</si>
  <si>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</si>
  <si>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</si>
  <si>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</si>
  <si>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</si>
  <si>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</si>
  <si>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</si>
  <si>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</si>
  <si>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</si>
  <si>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</si>
  <si>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</si>
  <si>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</si>
  <si>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</si>
  <si>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</si>
  <si>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</si>
  <si>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</si>
  <si>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</si>
  <si>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</si>
  <si>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</si>
  <si>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</si>
  <si>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</si>
  <si>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</si>
  <si>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</si>
  <si>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</si>
  <si>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</si>
  <si>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</si>
  <si>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</si>
  <si>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</si>
  <si>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</si>
  <si>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</si>
  <si>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</si>
  <si>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</si>
  <si>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</si>
  <si>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</si>
  <si>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</si>
  <si>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</si>
  <si>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</si>
  <si>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</si>
  <si>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</si>
  <si>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</si>
  <si>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</si>
  <si>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</si>
  <si>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</si>
  <si>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</si>
  <si>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</si>
  <si>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</si>
  <si>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</si>
  <si>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</si>
  <si>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</si>
  <si>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</si>
  <si>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</si>
  <si>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</si>
  <si>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</si>
  <si>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</si>
  <si>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</si>
  <si>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</si>
  <si>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</si>
  <si>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</si>
  <si>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</si>
  <si>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</si>
  <si>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</si>
  <si>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</si>
  <si>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</si>
  <si>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</si>
  <si>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</si>
  <si>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</si>
  <si>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</si>
  <si>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</si>
  <si>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</si>
  <si>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</si>
  <si>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</si>
  <si>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</si>
  <si>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</si>
  <si>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</si>
  <si>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</si>
  <si>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</si>
  <si>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</si>
  <si>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</si>
  <si>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</si>
  <si>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</si>
  <si>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</si>
  <si>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</si>
  <si>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</si>
  <si>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</si>
  <si>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</si>
  <si>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</si>
  <si>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</si>
  <si>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</si>
  <si>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</si>
  <si>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</si>
  <si>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</si>
  <si>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</si>
  <si>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</si>
  <si>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</si>
  <si>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</si>
  <si>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</si>
  <si>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</si>
  <si>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</si>
  <si>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</si>
  <si>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</si>
  <si>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</si>
  <si>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</si>
  <si>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</si>
  <si>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</si>
  <si>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</si>
  <si>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</si>
  <si>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</si>
  <si>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</si>
  <si>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</si>
  <si>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</si>
  <si>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</si>
  <si>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</si>
  <si>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</si>
  <si>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</si>
  <si>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</si>
  <si>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</si>
  <si>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</si>
  <si>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</si>
  <si>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</si>
  <si>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</si>
  <si>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</si>
  <si>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</si>
  <si>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</si>
  <si>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</si>
  <si>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</si>
  <si>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</si>
  <si>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</si>
  <si>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</si>
  <si>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</si>
  <si>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</si>
  <si>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</si>
  <si>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</si>
  <si>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</si>
  <si>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</si>
  <si>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</si>
  <si>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</si>
  <si>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</si>
  <si>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</si>
  <si>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</si>
  <si>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</si>
  <si>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</si>
  <si>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</si>
  <si>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</si>
  <si>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</si>
  <si>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</si>
  <si>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</si>
  <si>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</si>
  <si>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</si>
  <si>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</si>
  <si>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</si>
  <si>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</si>
  <si>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</si>
  <si>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</si>
  <si>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</si>
  <si>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</si>
  <si>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</si>
  <si>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</si>
  <si>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</si>
  <si>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</si>
  <si>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</si>
  <si>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</si>
  <si>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</si>
  <si>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</si>
  <si>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</si>
  <si>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</si>
  <si>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</si>
  <si>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</si>
  <si>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</si>
  <si>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</si>
  <si>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</si>
  <si>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</si>
  <si>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</si>
  <si>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</si>
  <si>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</si>
  <si>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</si>
  <si>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</si>
  <si>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</si>
  <si>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</si>
  <si>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</si>
  <si>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</si>
  <si>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</si>
  <si>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</si>
  <si>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</si>
  <si>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</si>
  <si>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</si>
  <si>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</si>
  <si>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</si>
  <si>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</si>
  <si>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</si>
  <si>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</si>
  <si>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</si>
  <si>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</si>
  <si>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</si>
  <si>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</si>
  <si>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</si>
  <si>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</si>
  <si>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</si>
  <si>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</si>
  <si>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</si>
  <si>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</si>
  <si>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</si>
  <si>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</si>
  <si>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</si>
  <si>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</si>
  <si>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</si>
  <si>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</si>
  <si>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</si>
  <si>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</si>
  <si>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</si>
  <si>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</si>
  <si>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</si>
  <si>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</si>
  <si>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</si>
  <si>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</si>
  <si>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</si>
  <si>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</si>
  <si>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</si>
  <si>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</si>
  <si>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</si>
  <si>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</si>
  <si>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</si>
  <si>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</si>
  <si>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</si>
  <si>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</si>
  <si>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</si>
  <si>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</si>
  <si>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</si>
  <si>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</si>
  <si>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</si>
  <si>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</si>
  <si>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</si>
  <si>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</si>
  <si>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</si>
  <si>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</si>
  <si>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</si>
  <si>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</si>
  <si>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</si>
  <si>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</si>
  <si>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</si>
  <si>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</si>
  <si>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</si>
  <si>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</si>
  <si>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</si>
  <si>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</si>
  <si>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</si>
  <si>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</si>
  <si>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</si>
  <si>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</si>
  <si>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</si>
  <si>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</si>
  <si>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</si>
  <si>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</si>
  <si>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</si>
  <si>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</si>
  <si>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</si>
  <si>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</si>
  <si>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</si>
  <si>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</si>
  <si>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</si>
  <si>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</si>
  <si>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</si>
  <si>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</si>
  <si>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</si>
  <si>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</si>
  <si>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</si>
  <si>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</si>
  <si>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</si>
  <si>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</si>
  <si>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</si>
  <si>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</si>
  <si>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</si>
  <si>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</si>
  <si>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</si>
  <si>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</si>
  <si>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</si>
  <si>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</si>
  <si>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</si>
  <si>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</si>
  <si>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</si>
  <si>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</si>
  <si>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</si>
  <si>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</si>
  <si>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</si>
  <si>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</si>
  <si>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</si>
  <si>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</si>
  <si>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</si>
  <si>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</si>
  <si>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</si>
  <si>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</si>
  <si>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</si>
  <si>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</si>
  <si>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</si>
  <si>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</si>
  <si>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</si>
  <si>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</si>
  <si>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</si>
  <si>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</si>
  <si>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</si>
  <si>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</si>
  <si>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</si>
  <si>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</si>
  <si>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</si>
  <si>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</si>
  <si>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</si>
  <si>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</si>
  <si>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</si>
  <si>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</si>
  <si>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</si>
  <si>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</si>
  <si>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</si>
  <si>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</si>
  <si>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</si>
  <si>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</si>
  <si>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</si>
  <si>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</si>
  <si>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</si>
  <si>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</si>
  <si>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</si>
  <si>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</si>
  <si>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</si>
  <si>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</si>
  <si>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</si>
  <si>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</si>
  <si>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</si>
  <si>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</si>
  <si>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</si>
  <si>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</si>
  <si>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</si>
  <si>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</si>
  <si>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</si>
  <si>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</si>
  <si>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</si>
  <si>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</si>
  <si>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</si>
  <si>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</si>
  <si>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</si>
  <si>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</si>
  <si>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</si>
  <si>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</si>
  <si>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</si>
  <si>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</si>
  <si>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</si>
  <si>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</si>
  <si>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</si>
  <si>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</si>
  <si>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</si>
  <si>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</si>
  <si>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</si>
  <si>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</si>
  <si>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</si>
  <si>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</si>
  <si>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</si>
  <si>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</si>
  <si>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</si>
  <si>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</si>
  <si>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</si>
  <si>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</si>
  <si>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</si>
  <si>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</si>
  <si>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</si>
  <si>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</si>
  <si>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</si>
  <si>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</si>
  <si>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</si>
  <si>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</si>
  <si>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</si>
  <si>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</si>
  <si>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</si>
  <si>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</si>
  <si>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</si>
  <si>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</si>
  <si>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</si>
  <si>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</si>
  <si>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</si>
  <si>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</si>
  <si>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</si>
  <si>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</si>
  <si>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</si>
  <si>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</si>
  <si>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</si>
  <si>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</si>
  <si>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</si>
  <si>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</si>
  <si>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</si>
  <si>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</si>
  <si>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</si>
  <si>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</si>
  <si>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</si>
  <si>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</si>
  <si>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</si>
  <si>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</si>
  <si>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</si>
  <si>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</si>
  <si>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</si>
  <si>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</si>
  <si>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</si>
  <si>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</si>
  <si>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</si>
  <si>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</si>
  <si>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</si>
  <si>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</si>
  <si>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</si>
  <si>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</si>
  <si>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</si>
  <si>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</si>
  <si>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</si>
  <si>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</si>
  <si>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</si>
  <si>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</si>
  <si>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</si>
  <si>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</si>
  <si>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</si>
  <si>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</si>
  <si>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</si>
  <si>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</si>
  <si>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</si>
  <si>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</si>
  <si>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</si>
  <si>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</si>
  <si>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</si>
  <si>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</si>
  <si>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</si>
  <si>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</si>
  <si>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</si>
  <si>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</si>
  <si>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</si>
  <si>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</si>
  <si>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</si>
  <si>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</si>
  <si>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</si>
  <si>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</si>
  <si>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</si>
  <si>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</si>
  <si>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</si>
  <si>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</si>
  <si>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</si>
  <si>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</si>
  <si>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</si>
  <si>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</si>
  <si>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</si>
  <si>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</si>
  <si>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</si>
  <si>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</si>
  <si>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</si>
  <si>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</si>
  <si>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</si>
  <si>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</si>
  <si>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</si>
  <si>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</si>
  <si>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</si>
  <si>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</si>
  <si>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</si>
  <si>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</si>
  <si>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</si>
  <si>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</si>
  <si>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</si>
  <si>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</si>
  <si>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</si>
  <si>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</si>
  <si>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</si>
  <si>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</si>
  <si>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</si>
  <si>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</si>
  <si>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</si>
  <si>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</si>
  <si>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</si>
  <si>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</si>
  <si>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</si>
  <si>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</si>
  <si>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</si>
  <si>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</si>
  <si>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</si>
  <si>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</si>
  <si>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</si>
  <si>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</si>
  <si>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</si>
  <si>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</si>
  <si>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</si>
  <si>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</si>
  <si>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</si>
  <si>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</si>
  <si>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</si>
  <si>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</si>
  <si>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</si>
  <si>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</si>
  <si>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</si>
  <si>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</si>
  <si>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</si>
  <si>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</si>
  <si>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</si>
  <si>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</si>
  <si>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</si>
  <si>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</si>
  <si>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</si>
  <si>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</si>
  <si>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</si>
  <si>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</si>
  <si>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</si>
  <si>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</si>
  <si>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</si>
  <si>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</si>
  <si>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</si>
  <si>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</si>
  <si>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</si>
  <si>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</si>
  <si>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</si>
  <si>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</si>
  <si>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</si>
  <si>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</si>
  <si>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</si>
  <si>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</si>
  <si>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</si>
  <si>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</si>
  <si>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</si>
  <si>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</si>
  <si>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</si>
  <si>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</si>
  <si>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</si>
  <si>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</si>
  <si>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</si>
  <si>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</si>
  <si>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</si>
  <si>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</si>
  <si>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</si>
  <si>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</si>
  <si>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</si>
  <si>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</si>
  <si>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</si>
  <si>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</si>
  <si>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</si>
  <si>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</si>
  <si>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</si>
  <si>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</si>
  <si>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</si>
  <si>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</si>
  <si>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</si>
  <si>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</si>
  <si>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</si>
  <si>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</si>
  <si>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</si>
  <si>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</si>
  <si>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</si>
  <si>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</si>
  <si>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</si>
  <si>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</si>
  <si>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</si>
  <si>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</si>
  <si>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</si>
  <si>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</si>
  <si>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</si>
  <si>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</si>
  <si>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</si>
  <si>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</si>
  <si>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</si>
  <si>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</si>
  <si>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</si>
  <si>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</si>
  <si>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</si>
  <si>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</si>
  <si>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</si>
  <si>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</si>
  <si>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</si>
  <si>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</si>
  <si>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</si>
  <si>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</si>
  <si>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</si>
  <si>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</si>
  <si>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</si>
  <si>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</si>
  <si>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</si>
  <si>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</si>
  <si>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</si>
  <si>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</si>
  <si>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</si>
  <si>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</si>
  <si>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</si>
  <si>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</si>
  <si>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</si>
  <si>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</si>
  <si>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</si>
  <si>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</si>
  <si>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</si>
  <si>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</si>
  <si>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</si>
  <si>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</si>
  <si>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</si>
  <si>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</si>
  <si>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</si>
  <si>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</si>
  <si>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</si>
  <si>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</si>
  <si>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</si>
  <si>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</si>
  <si>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</si>
  <si>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</si>
  <si>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</si>
  <si>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</si>
  <si>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</si>
  <si>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</si>
  <si>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</si>
  <si>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</si>
  <si>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</si>
  <si>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</si>
  <si>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</si>
  <si>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</si>
  <si>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</si>
  <si>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</si>
  <si>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</si>
  <si>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</si>
  <si>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</si>
  <si>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</si>
  <si>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</si>
  <si>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</si>
  <si>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</si>
  <si>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</si>
  <si>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</si>
  <si>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</si>
  <si>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</si>
  <si>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</si>
  <si>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</si>
  <si>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</si>
  <si>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</si>
  <si>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</si>
  <si>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</si>
  <si>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</si>
  <si>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</si>
  <si>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</si>
  <si>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</si>
  <si>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</si>
  <si>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</si>
  <si>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</si>
  <si>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</si>
  <si>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</si>
  <si>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</si>
  <si>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</si>
  <si>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</si>
  <si>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</si>
  <si>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</si>
  <si>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</si>
  <si>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</si>
  <si>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</si>
  <si>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</si>
  <si>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</si>
  <si>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</si>
  <si>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</si>
  <si>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</si>
  <si>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</si>
  <si>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</si>
  <si>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</si>
  <si>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</si>
  <si>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</si>
  <si>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</si>
  <si>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</si>
  <si>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</si>
  <si>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</si>
  <si>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</si>
  <si>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</si>
  <si>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</si>
  <si>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</si>
  <si>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</si>
  <si>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</si>
  <si>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</si>
  <si>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</si>
  <si>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</si>
  <si>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</si>
  <si>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</si>
  <si>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</si>
  <si>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</si>
  <si>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</si>
  <si>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</si>
  <si>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</si>
  <si>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</si>
  <si>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</si>
  <si>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</si>
  <si>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</si>
  <si>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</si>
  <si>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</si>
  <si>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</si>
  <si>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</si>
  <si>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</si>
  <si>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</si>
  <si>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</si>
  <si>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</si>
  <si>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</si>
  <si>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</si>
  <si>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</si>
  <si>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</si>
  <si>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</si>
  <si>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</si>
  <si>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</si>
  <si>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</si>
  <si>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</si>
  <si>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</si>
  <si>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</si>
  <si>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</si>
  <si>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</si>
  <si>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</si>
  <si>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</si>
  <si>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</si>
  <si>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</si>
  <si>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</si>
  <si>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</si>
  <si>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</si>
  <si>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</si>
  <si>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</si>
  <si>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</si>
  <si>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</si>
  <si>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</si>
  <si>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</si>
  <si>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</si>
  <si>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</si>
  <si>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</si>
  <si>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</si>
  <si>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</si>
  <si>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</si>
  <si>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</si>
  <si>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</si>
  <si>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</si>
  <si>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</si>
  <si>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</si>
  <si>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</si>
  <si>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</si>
  <si>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</si>
  <si>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</si>
  <si>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</si>
  <si>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</si>
  <si>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</si>
  <si>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</si>
  <si>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</si>
  <si>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</si>
  <si>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</si>
  <si>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</si>
  <si>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</si>
  <si>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</si>
  <si>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</si>
  <si>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</si>
  <si>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</si>
  <si>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</si>
  <si>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</si>
  <si>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</si>
  <si>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</si>
  <si>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</si>
  <si>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</si>
  <si>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</si>
  <si>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</si>
  <si>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</si>
  <si>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</si>
  <si>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</si>
  <si>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</si>
  <si>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</si>
  <si>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</si>
  <si>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</si>
  <si>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</si>
  <si>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</si>
  <si>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</si>
  <si>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</si>
  <si>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</si>
  <si>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</si>
  <si>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</si>
  <si>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</si>
  <si>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</si>
  <si>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</si>
  <si>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</si>
  <si>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</si>
  <si>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</si>
  <si>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</si>
  <si>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</si>
  <si>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</si>
  <si>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</si>
  <si>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</si>
  <si>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</si>
  <si>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</si>
  <si>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</si>
  <si>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</si>
  <si>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</si>
  <si>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</si>
  <si>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</si>
  <si>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</si>
  <si>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</si>
  <si>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</si>
  <si>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</si>
  <si>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</si>
  <si>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</si>
  <si>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</si>
  <si>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</si>
  <si>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</si>
  <si>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</si>
  <si>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</si>
  <si>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</si>
  <si>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</si>
  <si>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</si>
  <si>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</si>
  <si>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</si>
  <si>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</si>
  <si>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</si>
  <si>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</si>
  <si>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</si>
  <si>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</si>
  <si>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</si>
  <si>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</si>
  <si>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</si>
  <si>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</si>
  <si>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</si>
  <si>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</si>
  <si>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</si>
  <si>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</si>
  <si>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</si>
  <si>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</si>
  <si>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</si>
  <si>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</si>
  <si>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</si>
  <si>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</si>
  <si>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</si>
  <si>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</si>
  <si>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</si>
  <si>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</si>
  <si>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</si>
  <si>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</si>
  <si>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</si>
  <si>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</si>
  <si>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</si>
  <si>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</si>
  <si>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</si>
  <si>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</si>
  <si>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</si>
  <si>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</si>
  <si>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</si>
  <si>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</si>
  <si>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</si>
  <si>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</si>
  <si>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</si>
  <si>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</si>
  <si>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</si>
  <si>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</si>
  <si>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</si>
  <si>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</si>
  <si>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</si>
  <si>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</si>
  <si>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</si>
  <si>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</si>
  <si>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</si>
  <si>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</si>
  <si>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</si>
  <si>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</si>
  <si>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</si>
  <si>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</si>
  <si>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</si>
  <si>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</si>
  <si>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</si>
  <si>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</si>
  <si>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</si>
  <si>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</si>
  <si>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</si>
  <si>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</si>
  <si>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</si>
  <si>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</si>
  <si>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</si>
  <si>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</si>
  <si>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</si>
  <si>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</si>
  <si>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</si>
  <si>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</si>
  <si>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</si>
  <si>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</si>
  <si>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</si>
  <si>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</si>
  <si>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</si>
  <si>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</si>
  <si>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</si>
  <si>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</si>
  <si>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</si>
  <si>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</si>
  <si>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</si>
  <si>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</si>
  <si>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</si>
  <si>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</si>
  <si>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</si>
  <si>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</si>
  <si>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</si>
  <si>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</si>
  <si>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</si>
  <si>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</si>
  <si>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</si>
  <si>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</si>
  <si>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</si>
  <si>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</si>
  <si>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</si>
  <si>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</si>
  <si>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</si>
  <si>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</si>
  <si>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</si>
  <si>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</si>
  <si>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</si>
  <si>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</si>
  <si>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</si>
  <si>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</si>
  <si>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</si>
  <si>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</si>
  <si>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</si>
  <si>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</si>
  <si>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</si>
  <si>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</si>
  <si>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</si>
  <si>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</si>
  <si>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</si>
  <si>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</si>
  <si>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</si>
  <si>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</si>
  <si>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</si>
  <si>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</si>
  <si>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</si>
  <si>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</si>
  <si>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</si>
  <si>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</si>
  <si>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</si>
  <si>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</si>
  <si>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</si>
  <si>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</si>
  <si>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</si>
  <si>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</si>
  <si>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</si>
  <si>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</si>
  <si>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</si>
  <si>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</si>
  <si>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</si>
  <si>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</si>
  <si>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</si>
  <si>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</si>
  <si>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</si>
  <si>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</si>
  <si>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</si>
  <si>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</si>
  <si>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</si>
  <si>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</si>
  <si>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</si>
  <si>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</si>
  <si>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</si>
  <si>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</si>
  <si>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</si>
  <si>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</si>
  <si>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</si>
  <si>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</si>
  <si>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</si>
  <si>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</si>
  <si>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</si>
  <si>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</si>
  <si>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</si>
  <si>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</si>
  <si>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</si>
  <si>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</si>
  <si>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</si>
  <si>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</si>
  <si>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</si>
  <si>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</si>
  <si>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</si>
  <si>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</si>
  <si>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</si>
  <si>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</si>
  <si>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</si>
  <si>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</si>
  <si>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</si>
  <si>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</si>
  <si>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</si>
  <si>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</si>
  <si>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</si>
  <si>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</si>
  <si>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</si>
  <si>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</si>
  <si>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</si>
  <si>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</si>
  <si>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</si>
  <si>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</si>
  <si>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</si>
  <si>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</si>
  <si>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</si>
  <si>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</si>
  <si>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</si>
  <si>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</si>
  <si>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</si>
  <si>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</si>
  <si>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</si>
  <si>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</si>
  <si>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</si>
  <si>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</si>
  <si>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</si>
  <si>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</si>
  <si>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</si>
  <si>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</si>
  <si>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</si>
  <si>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</si>
  <si>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</si>
  <si>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</si>
  <si>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</si>
  <si>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</si>
  <si>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</si>
  <si>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</si>
  <si>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</si>
  <si>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</si>
  <si>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</si>
  <si>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</si>
  <si>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</si>
  <si>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</si>
  <si>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</si>
  <si>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</si>
  <si>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</si>
  <si>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</si>
  <si>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</si>
  <si>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</si>
  <si>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</si>
  <si>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</si>
  <si>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</si>
  <si>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</si>
  <si>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</si>
  <si>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</si>
  <si>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</si>
  <si>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</si>
  <si>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</si>
  <si>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</si>
  <si>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</si>
  <si>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</si>
  <si>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</si>
  <si>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</si>
  <si>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</si>
  <si>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</si>
  <si>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</si>
  <si>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</si>
  <si>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</si>
  <si>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</si>
  <si>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</si>
  <si>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</si>
  <si>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</si>
  <si>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</si>
  <si>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</si>
  <si>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</si>
  <si>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</si>
  <si>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</si>
  <si>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</si>
  <si>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</si>
  <si>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</si>
  <si>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</si>
  <si>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</si>
  <si>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</si>
  <si>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</si>
  <si>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</si>
  <si>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</si>
  <si>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</si>
  <si>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</si>
  <si>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</si>
  <si>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</si>
  <si>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</si>
  <si>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</si>
  <si>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</si>
  <si>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</si>
  <si>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</si>
  <si>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</si>
  <si>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</si>
  <si>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</si>
  <si>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</si>
  <si>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</si>
  <si>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</si>
  <si>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</si>
  <si>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</si>
  <si>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</si>
  <si>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</si>
  <si>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</si>
  <si>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</si>
  <si>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</si>
  <si>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</si>
  <si>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</si>
  <si>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</si>
  <si>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</si>
  <si>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</si>
  <si>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</si>
  <si>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</si>
  <si>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</si>
  <si>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</si>
  <si>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</si>
  <si>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</si>
  <si>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</si>
  <si>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</si>
  <si>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</si>
  <si>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</si>
  <si>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</si>
  <si>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</si>
  <si>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</si>
  <si>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</si>
  <si>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</si>
  <si>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</si>
  <si>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</si>
  <si>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</si>
  <si>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</si>
  <si>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</si>
  <si>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</si>
  <si>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</si>
  <si>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</si>
  <si>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</si>
  <si>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</si>
  <si>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</si>
  <si>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</si>
  <si>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</si>
  <si>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</si>
  <si>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</si>
  <si>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</si>
  <si>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</si>
  <si>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</si>
  <si>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</si>
  <si>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</si>
  <si>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</si>
  <si>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</si>
  <si>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</si>
  <si>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</si>
  <si>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</si>
  <si>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</si>
  <si>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</si>
  <si>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</si>
  <si>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</si>
  <si>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</si>
  <si>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</si>
  <si>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</si>
  <si>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</si>
  <si>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</si>
  <si>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</si>
  <si>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</si>
  <si>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</si>
  <si>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</si>
  <si>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</si>
  <si>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</si>
  <si>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</si>
  <si>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</si>
  <si>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</si>
  <si>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</si>
  <si>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</si>
  <si>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</si>
  <si>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</si>
  <si>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</si>
  <si>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</si>
  <si>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</si>
  <si>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</si>
  <si>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</si>
  <si>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</si>
  <si>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</si>
  <si>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</si>
  <si>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</si>
  <si>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</si>
  <si>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</si>
  <si>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</si>
  <si>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</si>
  <si>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</si>
  <si>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</si>
  <si>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</si>
  <si>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</si>
  <si>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</si>
  <si>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</si>
  <si>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</si>
  <si>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</si>
  <si>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</si>
  <si>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</si>
  <si>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</si>
  <si>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</si>
  <si>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</si>
  <si>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</si>
  <si>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</si>
  <si>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</si>
  <si>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</si>
  <si>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</si>
  <si>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</si>
  <si>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</si>
  <si>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</si>
  <si>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</si>
  <si>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</si>
  <si>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</si>
  <si>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</si>
  <si>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</si>
  <si>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</si>
  <si>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</si>
  <si>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</si>
  <si>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</si>
  <si>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</si>
  <si>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</si>
  <si>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</si>
  <si>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</si>
  <si>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</si>
  <si>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</si>
  <si>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</si>
  <si>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</si>
  <si>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</si>
  <si>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</si>
  <si>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</si>
  <si>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</si>
  <si>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</si>
  <si>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</si>
  <si>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</si>
  <si>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</si>
  <si>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</si>
  <si>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</si>
  <si>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</si>
  <si>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</si>
  <si>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</si>
  <si>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</si>
  <si>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</si>
  <si>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</si>
  <si>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</si>
  <si>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</si>
  <si>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</si>
  <si>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</si>
  <si>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</si>
  <si>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</si>
  <si>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</si>
  <si>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</si>
  <si>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</si>
  <si>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</si>
  <si>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</si>
  <si>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</si>
  <si>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</si>
  <si>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</si>
  <si>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</si>
  <si>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</si>
  <si>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</si>
  <si>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</si>
  <si>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</si>
  <si>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</si>
  <si>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</si>
  <si>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</si>
  <si>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</si>
  <si>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</si>
  <si>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</si>
  <si>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</si>
  <si>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</si>
  <si>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</si>
  <si>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</si>
  <si>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</si>
  <si>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</si>
  <si>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</si>
  <si>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</si>
  <si>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</si>
  <si>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</si>
  <si>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</si>
  <si>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</si>
  <si>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</si>
  <si>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</si>
  <si>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</si>
  <si>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</si>
  <si>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</si>
  <si>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</si>
  <si>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</si>
  <si>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</si>
  <si>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</si>
  <si>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</si>
  <si>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</si>
  <si>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</si>
  <si>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</si>
  <si>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</si>
  <si>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</si>
  <si>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</si>
  <si>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</si>
  <si>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</si>
  <si>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</si>
  <si>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</si>
  <si>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</si>
  <si>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</si>
  <si>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</si>
  <si>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</si>
  <si>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</si>
  <si>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</si>
  <si>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</si>
  <si>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</si>
  <si>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</si>
  <si>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</si>
  <si>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</si>
  <si>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</si>
  <si>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</si>
  <si>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</si>
  <si>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</si>
  <si>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</si>
  <si>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</si>
  <si>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</si>
  <si>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</si>
  <si>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</si>
  <si>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</si>
  <si>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</si>
  <si>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</si>
  <si>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</si>
  <si>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</si>
  <si>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</si>
  <si>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</si>
  <si>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</si>
  <si>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</si>
  <si>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</si>
  <si>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</si>
  <si>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</si>
  <si>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</si>
  <si>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</si>
  <si>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</si>
  <si>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</si>
  <si>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</si>
  <si>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</si>
  <si>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</si>
  <si>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</si>
  <si>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</si>
  <si>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</si>
  <si>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</si>
  <si>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</si>
  <si>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</si>
  <si>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</si>
  <si>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</si>
  <si>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</si>
  <si>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</si>
  <si>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</si>
  <si>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</si>
  <si>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</si>
  <si>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</si>
  <si>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</si>
  <si>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</si>
  <si>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</si>
  <si>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</si>
  <si>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</si>
  <si>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</si>
  <si>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</si>
  <si>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</si>
  <si>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</si>
  <si>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</si>
  <si>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</si>
  <si>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</si>
  <si>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</si>
  <si>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</si>
  <si>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</si>
  <si>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</si>
  <si>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</si>
  <si>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</si>
  <si>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</si>
  <si>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</si>
  <si>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</si>
  <si>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</si>
  <si>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</si>
  <si>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</si>
  <si>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</si>
  <si>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</si>
  <si>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</si>
  <si>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</si>
  <si>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</si>
  <si>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</si>
  <si>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</si>
  <si>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</si>
  <si>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</si>
  <si>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</si>
  <si>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</si>
  <si>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</si>
  <si>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</si>
  <si>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</si>
  <si>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</si>
  <si>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</si>
  <si>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</si>
  <si>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</si>
  <si>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</si>
  <si>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</si>
  <si>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</si>
  <si>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</si>
  <si>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</si>
  <si>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</si>
  <si>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</si>
  <si>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</si>
  <si>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</si>
  <si>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</si>
  <si>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</si>
  <si>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</si>
  <si>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</si>
  <si>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</si>
  <si>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</si>
  <si>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</si>
  <si>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</si>
  <si>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</si>
  <si>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</si>
  <si>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</si>
  <si>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</si>
  <si>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</si>
  <si>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</si>
  <si>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</si>
  <si>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</si>
  <si>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</si>
  <si>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</si>
  <si>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</si>
  <si>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</si>
  <si>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</si>
  <si>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</si>
  <si>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</si>
  <si>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</si>
  <si>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</si>
  <si>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</si>
  <si>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</si>
  <si>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</si>
  <si>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</si>
  <si>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</si>
  <si>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</si>
  <si>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</si>
  <si>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</si>
  <si>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</si>
  <si>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</si>
  <si>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</si>
  <si>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</si>
  <si>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</si>
  <si>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</si>
  <si>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</si>
  <si>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</si>
  <si>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</si>
  <si>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</si>
  <si>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</si>
  <si>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</si>
  <si>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</si>
  <si>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</si>
  <si>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</si>
  <si>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</si>
  <si>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</si>
  <si>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</si>
  <si>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</si>
  <si>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</si>
  <si>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</si>
  <si>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</si>
  <si>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</si>
  <si>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</si>
  <si>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</si>
  <si>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</si>
  <si>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</si>
  <si>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</si>
  <si>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</si>
  <si>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</si>
  <si>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</si>
  <si>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</si>
  <si>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</si>
  <si>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</si>
  <si>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</si>
  <si>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</si>
  <si>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</si>
  <si>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</si>
  <si>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</si>
  <si>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</si>
  <si>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</si>
  <si>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</si>
  <si>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</si>
  <si>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</si>
  <si>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</si>
  <si>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</si>
  <si>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</si>
  <si>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</si>
  <si>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</si>
  <si>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</si>
  <si>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</si>
  <si>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</si>
  <si>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</si>
  <si>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</si>
  <si>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</si>
  <si>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</si>
  <si>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</si>
  <si>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</si>
  <si>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</si>
  <si>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</si>
  <si>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</si>
  <si>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</si>
  <si>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</si>
  <si>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</si>
  <si>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</si>
  <si>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</si>
  <si>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</si>
  <si>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</si>
  <si>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</si>
  <si>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</si>
  <si>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</si>
  <si>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</si>
  <si>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</si>
  <si>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</si>
  <si>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</si>
  <si>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</si>
  <si>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</si>
  <si>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</si>
  <si>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</si>
  <si>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</si>
  <si>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</si>
  <si>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</si>
  <si>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</si>
  <si>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</si>
  <si>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</si>
  <si>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</si>
  <si>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</si>
  <si>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</si>
  <si>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</si>
  <si>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</si>
  <si>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</si>
  <si>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</si>
  <si>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</si>
  <si>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</si>
  <si>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</si>
  <si>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</si>
  <si>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</si>
  <si>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</si>
  <si>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</si>
  <si>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</si>
  <si>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</si>
  <si>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</si>
  <si>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</si>
  <si>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</si>
  <si>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</si>
  <si>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</si>
  <si>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</si>
  <si>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</si>
  <si>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</si>
  <si>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</si>
  <si>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</si>
  <si>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</si>
  <si>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</si>
  <si>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</si>
  <si>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</si>
  <si>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</si>
  <si>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</si>
  <si>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</si>
  <si>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</si>
  <si>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</si>
  <si>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</si>
  <si>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</si>
  <si>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</si>
  <si>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</si>
  <si>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</si>
  <si>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</si>
  <si>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</si>
  <si>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</si>
  <si>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</si>
  <si>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</si>
  <si>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</si>
  <si>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</si>
  <si>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</si>
  <si>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</si>
  <si>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</si>
  <si>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</si>
  <si>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</si>
  <si>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</si>
  <si>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</si>
  <si>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</si>
  <si>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</si>
  <si>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</si>
  <si>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</si>
  <si>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</si>
  <si>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</si>
  <si>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</si>
  <si>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</si>
  <si>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</si>
  <si>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</si>
  <si>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</si>
  <si>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</si>
  <si>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</si>
  <si>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</si>
  <si>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</si>
  <si>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</si>
  <si>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</si>
  <si>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</si>
  <si>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</si>
  <si>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</si>
  <si>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</si>
  <si>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</si>
  <si>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</si>
  <si>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</si>
  <si>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</si>
  <si>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</si>
  <si>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</si>
  <si>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</si>
  <si>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</si>
  <si>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</si>
  <si>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</si>
  <si>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</si>
  <si>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</si>
  <si>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</si>
  <si>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</si>
  <si>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</si>
  <si>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</si>
  <si>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</si>
  <si>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</si>
  <si>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</si>
  <si>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</si>
  <si>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</si>
  <si>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</si>
  <si>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</si>
  <si>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</si>
  <si>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</si>
  <si>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</si>
  <si>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</si>
  <si>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</si>
  <si>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</si>
  <si>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</si>
  <si>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</si>
  <si>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</si>
  <si>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</si>
  <si>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</si>
  <si>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</si>
  <si>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</si>
  <si>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</si>
  <si>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</si>
  <si>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</si>
  <si>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</si>
  <si>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</si>
  <si>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</si>
  <si>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</si>
  <si>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</si>
  <si>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</si>
  <si>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</si>
  <si>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</si>
  <si>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</si>
  <si>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</si>
  <si>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</si>
  <si>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</si>
  <si>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</si>
  <si>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</si>
  <si>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</si>
  <si>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</si>
  <si>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</si>
  <si>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</si>
  <si>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</si>
  <si>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</si>
  <si>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</si>
  <si>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</si>
  <si>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</si>
  <si>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</si>
  <si>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</si>
  <si>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</si>
  <si>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</si>
  <si>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</si>
  <si>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</si>
  <si>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</si>
  <si>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</si>
  <si>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</si>
  <si>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</si>
  <si>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</si>
  <si>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</si>
  <si>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</si>
  <si>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</si>
  <si>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</si>
  <si>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</si>
  <si>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</si>
  <si>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</si>
  <si>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</si>
  <si>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</si>
  <si>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</si>
  <si>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</si>
  <si>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</si>
  <si>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</si>
  <si>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</si>
  <si>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</si>
  <si>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</si>
  <si>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</si>
  <si>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</si>
  <si>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</si>
  <si>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</si>
  <si>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</si>
  <si>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</si>
  <si>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</si>
  <si>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</si>
  <si>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</si>
  <si>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</si>
  <si>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</si>
  <si>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</si>
  <si>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</si>
  <si>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</si>
  <si>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</si>
  <si>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</si>
  <si>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</si>
  <si>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</si>
  <si>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</si>
  <si>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</si>
  <si>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</si>
  <si>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</si>
  <si>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</si>
  <si>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</si>
  <si>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</si>
  <si>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</si>
  <si>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</si>
  <si>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</si>
  <si>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</si>
  <si>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</si>
  <si>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</si>
  <si>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</si>
  <si>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</si>
  <si>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</si>
  <si>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</si>
  <si>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</si>
  <si>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</si>
  <si>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</si>
  <si>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</si>
  <si>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</si>
  <si>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</si>
  <si>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</si>
  <si>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</si>
  <si>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</si>
  <si>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</si>
  <si>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</si>
  <si>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</si>
  <si>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</si>
  <si>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</si>
  <si>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</si>
  <si>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</si>
  <si>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</si>
  <si>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</si>
  <si>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</si>
  <si>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</si>
  <si>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</si>
  <si>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</si>
  <si>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</si>
  <si>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</si>
  <si>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</si>
  <si>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</si>
  <si>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</si>
  <si>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</si>
  <si>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</si>
  <si>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</si>
  <si>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</si>
  <si>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</si>
  <si>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</si>
  <si>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</si>
  <si>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</si>
  <si>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</si>
  <si>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</si>
  <si>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</si>
  <si>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</si>
  <si>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</si>
  <si>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</si>
  <si>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</si>
  <si>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</si>
  <si>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</si>
  <si>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</si>
  <si>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</si>
  <si>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</si>
  <si>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</si>
  <si>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</si>
  <si>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</si>
  <si>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</si>
  <si>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</si>
  <si>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</si>
  <si>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</si>
  <si>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</si>
  <si>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</si>
  <si>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</si>
  <si>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</si>
  <si>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</si>
  <si>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</si>
  <si>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</si>
  <si>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</si>
  <si>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</si>
  <si>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</si>
  <si>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</si>
  <si>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</si>
  <si>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</si>
  <si>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</si>
  <si>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</si>
  <si>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</si>
  <si>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</si>
  <si>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</si>
  <si>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</si>
  <si>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</si>
  <si>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</si>
  <si>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</si>
  <si>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</si>
  <si>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</si>
  <si>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</si>
  <si>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</si>
  <si>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</si>
  <si>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</si>
  <si>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</si>
  <si>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</si>
  <si>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</si>
  <si>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</si>
  <si>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</si>
  <si>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</si>
  <si>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</si>
  <si>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</si>
  <si>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</si>
  <si>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</si>
  <si>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</si>
  <si>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</si>
  <si>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</si>
  <si>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</si>
  <si>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</si>
  <si>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</si>
  <si>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</si>
  <si>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</si>
  <si>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</si>
  <si>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</si>
  <si>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</si>
  <si>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</si>
  <si>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</si>
  <si>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</si>
  <si>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</si>
  <si>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</si>
  <si>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</si>
  <si>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</si>
  <si>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</si>
  <si>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</si>
  <si>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</si>
  <si>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</si>
  <si>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</si>
  <si>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</si>
  <si>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</si>
  <si>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</si>
  <si>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</si>
  <si>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</si>
  <si>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</si>
  <si>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</si>
  <si>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</si>
  <si>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</si>
  <si>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</si>
  <si>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</si>
  <si>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</si>
  <si>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</si>
  <si>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</si>
  <si>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</si>
  <si>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</si>
  <si>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</si>
  <si>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</si>
  <si>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</si>
  <si>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</si>
  <si>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</si>
  <si>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</si>
  <si>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</si>
  <si>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</si>
  <si>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</si>
  <si>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</si>
  <si>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</si>
  <si>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</si>
  <si>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</si>
  <si>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</si>
  <si>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</si>
  <si>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</si>
  <si>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</si>
  <si>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</si>
  <si>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</si>
  <si>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</si>
  <si>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</si>
  <si>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</si>
  <si>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</si>
  <si>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</si>
  <si>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</si>
  <si>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</si>
  <si>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</si>
  <si>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</si>
  <si>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</si>
  <si>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</si>
  <si>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</si>
  <si>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</si>
  <si>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</si>
  <si>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</si>
  <si>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</si>
  <si>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</si>
  <si>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</si>
  <si>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</si>
  <si>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</si>
  <si>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</si>
  <si>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</si>
  <si>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</si>
  <si>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</si>
  <si>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</si>
  <si>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</si>
  <si>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</si>
  <si>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</si>
  <si>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</si>
  <si>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</si>
  <si>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</si>
  <si>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</si>
  <si>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</si>
  <si>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</si>
  <si>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</si>
  <si>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</si>
  <si>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</si>
  <si>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</si>
  <si>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</si>
  <si>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</si>
  <si>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</si>
  <si>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</si>
  <si>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</si>
  <si>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</si>
  <si>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</si>
  <si>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</si>
  <si>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</si>
  <si>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</si>
  <si>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</si>
  <si>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</si>
  <si>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</si>
  <si>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</si>
  <si>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</si>
  <si>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</si>
  <si>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</si>
  <si>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</si>
  <si>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</si>
  <si>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</si>
  <si>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</si>
  <si>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</si>
  <si>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</si>
  <si>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</si>
  <si>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</si>
  <si>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</si>
  <si>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</si>
  <si>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</si>
  <si>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</si>
  <si>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</si>
  <si>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</si>
  <si>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</si>
  <si>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</si>
  <si>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</si>
  <si>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</si>
  <si>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</si>
  <si>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</si>
  <si>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</si>
  <si>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</si>
  <si>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</si>
  <si>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</si>
  <si>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</si>
  <si>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</si>
  <si>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</si>
  <si>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</si>
  <si>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</si>
  <si>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</si>
  <si>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</si>
  <si>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</si>
  <si>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</si>
  <si>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</si>
  <si>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</si>
  <si>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</si>
  <si>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</si>
  <si>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</si>
  <si>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</si>
  <si>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</si>
  <si>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</si>
  <si>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</si>
  <si>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</si>
  <si>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</si>
  <si>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</si>
  <si>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</si>
  <si>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</si>
  <si>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</si>
  <si>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</si>
  <si>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</si>
  <si>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</si>
  <si>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</si>
  <si>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</si>
  <si>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</si>
  <si>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</si>
  <si>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</si>
  <si>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</si>
  <si>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</si>
  <si>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</si>
  <si>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</si>
  <si>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</si>
  <si>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</si>
  <si>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</si>
  <si>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</si>
  <si>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</si>
  <si>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</si>
  <si>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</si>
  <si>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</si>
  <si>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</si>
  <si>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</si>
  <si>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</si>
  <si>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</si>
  <si>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</si>
  <si>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</si>
  <si>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</si>
  <si>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</si>
  <si>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</si>
  <si>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</si>
  <si>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</si>
  <si>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</si>
  <si>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</si>
  <si>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</si>
  <si>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</si>
  <si>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</si>
  <si>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</si>
  <si>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</si>
  <si>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</si>
  <si>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</si>
  <si>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</si>
  <si>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</si>
  <si>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</si>
  <si>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</si>
  <si>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</si>
  <si>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</si>
  <si>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</si>
  <si>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</si>
  <si>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</si>
  <si>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</si>
  <si>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</si>
  <si>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</si>
  <si>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</si>
  <si>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</si>
  <si>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</si>
  <si>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</si>
  <si>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</si>
  <si>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</si>
  <si>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</si>
  <si>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</si>
  <si>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</si>
  <si>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</si>
  <si>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</si>
  <si>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</si>
  <si>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</si>
  <si>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</si>
  <si>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</si>
  <si>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</si>
  <si>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</si>
  <si>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</si>
  <si>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</si>
  <si>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</si>
  <si>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</si>
  <si>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</si>
  <si>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</si>
  <si>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</si>
  <si>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</si>
  <si>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</si>
  <si>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</si>
  <si>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</si>
  <si>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</si>
  <si>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</si>
  <si>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</si>
  <si>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</si>
  <si>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</si>
  <si>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</si>
  <si>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</si>
  <si>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</si>
  <si>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</si>
  <si>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</si>
  <si>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</si>
  <si>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</si>
  <si>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</si>
  <si>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</si>
  <si>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</si>
  <si>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</si>
  <si>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</si>
  <si>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</si>
  <si>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</si>
  <si>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</si>
  <si>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</si>
  <si>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</si>
  <si>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</si>
  <si>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</si>
  <si>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</si>
  <si>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</si>
  <si>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</si>
  <si>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</si>
  <si>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</si>
  <si>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</si>
  <si>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</si>
  <si>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</si>
  <si>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</si>
  <si>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</si>
  <si>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</si>
  <si>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</si>
  <si>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</si>
  <si>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</si>
  <si>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</si>
  <si>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</si>
  <si>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</si>
  <si>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</si>
  <si>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</si>
  <si>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</si>
  <si>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</si>
  <si>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</si>
  <si>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</si>
  <si>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</si>
  <si>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</si>
  <si>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</si>
  <si>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</si>
  <si>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</si>
  <si>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</si>
  <si>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</si>
  <si>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</si>
  <si>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</si>
  <si>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</si>
  <si>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</si>
  <si>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</si>
  <si>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</si>
  <si>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</si>
  <si>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</si>
  <si>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</si>
  <si>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</si>
  <si>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</si>
  <si>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</si>
  <si>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</si>
  <si>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</si>
  <si>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</si>
  <si>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</si>
  <si>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</si>
  <si>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</si>
  <si>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</si>
  <si>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</si>
  <si>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</si>
  <si>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</si>
  <si>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</si>
  <si>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</si>
  <si>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</si>
  <si>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</si>
  <si>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</si>
  <si>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</si>
  <si>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</si>
  <si>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</si>
  <si>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</si>
  <si>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</si>
  <si>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</si>
  <si>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</si>
  <si>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</si>
  <si>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</si>
  <si>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</si>
  <si>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</si>
  <si>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</si>
  <si>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</si>
  <si>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</si>
  <si>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</si>
  <si>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</si>
  <si>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</si>
  <si>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</si>
  <si>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</si>
  <si>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</si>
  <si>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</si>
  <si>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</si>
  <si>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</si>
  <si>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</si>
  <si>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</si>
  <si>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</si>
  <si>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</si>
  <si>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</si>
  <si>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</si>
  <si>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</si>
  <si>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</si>
  <si>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</si>
  <si>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</si>
  <si>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</si>
  <si>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</si>
  <si>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</si>
  <si>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</si>
  <si>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</si>
  <si>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</si>
  <si>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</si>
  <si>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</si>
  <si>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</si>
  <si>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</si>
  <si>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</si>
  <si>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</si>
  <si>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</si>
  <si>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</si>
  <si>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</si>
  <si>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</si>
  <si>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</si>
  <si>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</si>
  <si>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</si>
  <si>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</si>
  <si>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</si>
  <si>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</si>
  <si>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</si>
  <si>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</si>
  <si>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</si>
  <si>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</si>
  <si>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</si>
  <si>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</si>
  <si>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</si>
  <si>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</si>
  <si>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</si>
  <si>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</si>
  <si>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</si>
  <si>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</si>
  <si>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</si>
  <si>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</si>
  <si>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</si>
  <si>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</si>
  <si>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</si>
  <si>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</si>
  <si>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</si>
  <si>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</si>
  <si>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</si>
  <si>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</si>
  <si>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</si>
  <si>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</si>
  <si>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</si>
  <si>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</si>
  <si>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</si>
  <si>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</si>
  <si>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</si>
  <si>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</si>
  <si>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</si>
  <si>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</si>
  <si>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</si>
  <si>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</si>
  <si>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</si>
  <si>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</si>
  <si>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</si>
  <si>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</si>
  <si>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</si>
  <si>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</si>
  <si>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</si>
  <si>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</si>
  <si>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</si>
  <si>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</si>
  <si>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</si>
  <si>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</si>
  <si>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</si>
  <si>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</si>
  <si>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</si>
  <si>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</si>
  <si>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</si>
  <si>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</si>
  <si>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</si>
  <si>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</si>
  <si>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</si>
  <si>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</si>
  <si>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</si>
  <si>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</si>
  <si>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</si>
  <si>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</si>
  <si>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</si>
  <si>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</si>
  <si>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</si>
  <si>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</si>
  <si>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</si>
  <si>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</si>
  <si>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</si>
  <si>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</si>
  <si>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</si>
  <si>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</si>
  <si>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</si>
  <si>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</si>
  <si>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</si>
  <si>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</si>
  <si>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</si>
  <si>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</si>
  <si>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</si>
  <si>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</si>
  <si>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</si>
  <si>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</si>
  <si>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</si>
  <si>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</si>
  <si>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</si>
  <si>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</si>
  <si>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</si>
  <si>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</si>
  <si>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</si>
  <si>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</si>
  <si>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</si>
  <si>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</si>
  <si>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</si>
  <si>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</si>
  <si>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</si>
  <si>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</si>
  <si>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</si>
  <si>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</si>
  <si>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</si>
  <si>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</si>
  <si>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</si>
  <si>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</si>
  <si>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</si>
  <si>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</si>
  <si>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</si>
  <si>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</si>
  <si>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</si>
  <si>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</si>
  <si>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</si>
  <si>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</si>
  <si>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</si>
  <si>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</si>
  <si>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</si>
  <si>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</si>
  <si>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</si>
  <si>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</si>
  <si>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</si>
  <si>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</si>
  <si>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</si>
  <si>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</si>
  <si>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</si>
  <si>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</si>
  <si>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</si>
  <si>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</si>
  <si>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</si>
  <si>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</si>
  <si>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</si>
  <si>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</si>
  <si>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</si>
  <si>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</si>
  <si>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</si>
  <si>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</si>
  <si>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</si>
  <si>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</si>
  <si>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</si>
  <si>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</si>
  <si>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</si>
  <si>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</si>
  <si>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</si>
  <si>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</si>
  <si>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</si>
  <si>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</si>
  <si>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</si>
  <si>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</si>
  <si>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</si>
  <si>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</si>
  <si>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</si>
  <si>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</si>
  <si>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</si>
  <si>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</si>
  <si>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</si>
  <si>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</si>
  <si>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</si>
  <si>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</si>
  <si>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</si>
  <si>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</si>
  <si>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</si>
  <si>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</si>
  <si>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</si>
  <si>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</si>
  <si>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</si>
  <si>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</si>
  <si>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</si>
  <si>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</si>
  <si>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</si>
  <si>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</si>
  <si>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</si>
  <si>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</si>
  <si>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</si>
  <si>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</si>
  <si>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</si>
  <si>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</si>
  <si>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</si>
  <si>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</si>
  <si>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</si>
  <si>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</si>
  <si>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</si>
  <si>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</si>
  <si>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</si>
  <si>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</si>
  <si>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</si>
  <si>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</si>
  <si>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</si>
  <si>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</si>
  <si>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</si>
  <si>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</si>
  <si>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</si>
  <si>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</si>
  <si>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</si>
  <si>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</si>
  <si>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</si>
  <si>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</si>
  <si>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</si>
  <si>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</si>
  <si>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</si>
  <si>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</si>
  <si>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</si>
  <si>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</si>
  <si>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</si>
  <si>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</si>
  <si>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</si>
  <si>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</si>
  <si>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</si>
  <si>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</si>
  <si>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</si>
  <si>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</si>
  <si>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</si>
  <si>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</si>
  <si>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</si>
  <si>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</si>
  <si>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</si>
  <si>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</si>
  <si>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</si>
  <si>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</si>
  <si>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</si>
  <si>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</si>
  <si>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</si>
  <si>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</si>
  <si>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</si>
  <si>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</si>
  <si>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</si>
  <si>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</si>
  <si>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</si>
  <si>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</si>
  <si>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</si>
  <si>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</si>
  <si>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</si>
  <si>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</si>
  <si>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</si>
  <si>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</si>
  <si>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</si>
  <si>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</si>
  <si>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</si>
  <si>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</si>
  <si>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</si>
  <si>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</si>
  <si>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</si>
  <si>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</si>
  <si>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</si>
  <si>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</si>
  <si>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</si>
  <si>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</si>
  <si>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</si>
  <si>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</si>
  <si>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</si>
  <si>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</si>
  <si>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</si>
  <si>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</si>
  <si>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</si>
  <si>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</si>
  <si>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</si>
  <si>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</si>
  <si>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</si>
  <si>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</si>
  <si>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</si>
  <si>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</si>
  <si>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</si>
  <si>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</si>
  <si>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</si>
  <si>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</si>
  <si>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</si>
  <si>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</si>
  <si>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</si>
  <si>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</si>
  <si>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</si>
  <si>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</si>
  <si>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</si>
  <si>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</si>
  <si>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</si>
  <si>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</si>
  <si>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</si>
  <si>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</si>
  <si>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</si>
  <si>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</si>
  <si>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</si>
  <si>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</si>
  <si>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</si>
  <si>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</si>
  <si>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</si>
  <si>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</si>
  <si>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</si>
  <si>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</si>
  <si>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</si>
  <si>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</si>
  <si>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</si>
  <si>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</si>
  <si>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</si>
  <si>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</si>
  <si>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</si>
  <si>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</si>
  <si>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</si>
  <si>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</si>
  <si>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</si>
  <si>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</si>
  <si>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</si>
  <si>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</si>
  <si>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</si>
  <si>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</si>
  <si>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</si>
  <si>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</si>
  <si>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</si>
  <si>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</si>
  <si>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</si>
  <si>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</si>
  <si>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</si>
  <si>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</si>
  <si>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</si>
  <si>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</si>
  <si>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</si>
  <si>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</si>
  <si>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</si>
  <si>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</si>
  <si>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</si>
  <si>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</si>
  <si>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</si>
  <si>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</si>
  <si>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</si>
  <si>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</si>
  <si>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</si>
  <si>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</si>
  <si>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</si>
  <si>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</si>
  <si>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</si>
  <si>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</si>
  <si>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</si>
  <si>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</si>
  <si>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</si>
  <si>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</si>
  <si>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</si>
  <si>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</si>
  <si>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</si>
  <si>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</si>
  <si>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</si>
  <si>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</si>
  <si>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</si>
  <si>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</si>
  <si>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</si>
  <si>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</si>
  <si>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</si>
  <si>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</si>
  <si>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</si>
  <si>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</si>
  <si>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</si>
  <si>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</si>
  <si>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</si>
  <si>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</si>
  <si>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</si>
  <si>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</si>
  <si>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</si>
  <si>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</si>
  <si>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</si>
  <si>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</si>
  <si>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</si>
  <si>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</si>
  <si>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</si>
  <si>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</si>
  <si>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</si>
  <si>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</si>
  <si>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</si>
  <si>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</si>
  <si>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</si>
  <si>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</si>
  <si>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</si>
  <si>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</si>
  <si>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</si>
  <si>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</si>
  <si>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</si>
  <si>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</si>
  <si>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</si>
  <si>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</si>
  <si>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</si>
  <si>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</si>
  <si>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</si>
  <si>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</si>
  <si>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</si>
  <si>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</si>
  <si>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</si>
  <si>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</si>
  <si>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</si>
  <si>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</si>
  <si>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</si>
  <si>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</si>
  <si>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</si>
  <si>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</si>
  <si>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</si>
  <si>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</si>
  <si>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</si>
  <si>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</si>
  <si>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</si>
  <si>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</si>
  <si>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</si>
  <si>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</si>
  <si>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</si>
  <si>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</si>
  <si>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</si>
  <si>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</si>
  <si>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</si>
  <si>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</si>
  <si>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</si>
  <si>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</si>
  <si>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</si>
  <si>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</si>
  <si>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</si>
  <si>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</si>
  <si>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</si>
  <si>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</si>
  <si>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</si>
  <si>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</si>
  <si>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</si>
  <si>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</si>
  <si>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</si>
  <si>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</si>
  <si>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</si>
  <si>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</si>
  <si>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</si>
  <si>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</si>
  <si>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</si>
  <si>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</si>
  <si>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</si>
  <si>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</si>
  <si>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</si>
  <si>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</si>
  <si>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</si>
  <si>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</si>
  <si>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</si>
  <si>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</si>
  <si>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</si>
  <si>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</si>
  <si>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</si>
  <si>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</si>
  <si>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</si>
  <si>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</si>
  <si>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</si>
  <si>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</si>
  <si>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</si>
  <si>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</si>
  <si>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</si>
  <si>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</si>
  <si>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</si>
  <si>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</si>
  <si>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</si>
  <si>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</si>
  <si>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</si>
  <si>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</si>
  <si>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</si>
  <si>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</si>
  <si>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</si>
  <si>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</si>
  <si>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</si>
  <si>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</si>
  <si>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</si>
  <si>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</si>
  <si>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</si>
  <si>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</si>
  <si>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</si>
  <si>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</si>
  <si>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</si>
  <si>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</si>
  <si>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</si>
  <si>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</si>
  <si>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</si>
  <si>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</si>
  <si>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</si>
  <si>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</si>
  <si>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</si>
  <si>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</si>
  <si>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</si>
  <si>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</si>
  <si>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</si>
  <si>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</si>
  <si>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</si>
  <si>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</si>
  <si>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</si>
  <si>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</si>
  <si>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</si>
  <si>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</si>
  <si>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</si>
  <si>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</si>
  <si>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</si>
  <si>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</si>
  <si>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</si>
  <si>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</si>
  <si>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</si>
  <si>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</si>
  <si>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</si>
  <si>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</si>
  <si>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</si>
  <si>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</si>
  <si>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</si>
  <si>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</si>
  <si>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</si>
  <si>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</si>
  <si>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</si>
  <si>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</si>
  <si>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</si>
  <si>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</si>
  <si>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</si>
  <si>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</si>
  <si>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</si>
  <si>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</si>
  <si>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</si>
  <si>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</si>
  <si>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</si>
  <si>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</si>
  <si>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</si>
  <si>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</si>
  <si>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</si>
  <si>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</si>
  <si>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</si>
  <si>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</si>
  <si>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</si>
  <si>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</si>
  <si>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</si>
  <si>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</si>
  <si>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</si>
  <si>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</si>
  <si>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</si>
  <si>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</si>
  <si>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</si>
  <si>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</si>
  <si>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</si>
  <si>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</si>
  <si>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</si>
  <si>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</si>
  <si>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</si>
  <si>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</si>
  <si>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</si>
  <si>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</si>
  <si>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</si>
  <si>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</si>
  <si>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</si>
  <si>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</si>
  <si>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</si>
  <si>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</si>
  <si>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</si>
  <si>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</si>
  <si>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</si>
  <si>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</si>
  <si>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</si>
  <si>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</si>
  <si>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</si>
  <si>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</si>
  <si>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</si>
  <si>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</si>
  <si>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</si>
  <si>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</si>
  <si>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</si>
  <si>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</si>
  <si>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</si>
  <si>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</si>
  <si>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</si>
  <si>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</si>
  <si>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</si>
  <si>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</si>
  <si>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</si>
  <si>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</si>
  <si>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</si>
  <si>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</si>
  <si>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</si>
  <si>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</si>
  <si>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</si>
  <si>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</si>
  <si>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</si>
  <si>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</si>
  <si>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</si>
  <si>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</si>
  <si>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</si>
  <si>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</si>
  <si>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</si>
  <si>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</si>
  <si>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</si>
  <si>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</si>
  <si>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</si>
  <si>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</si>
  <si>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</si>
  <si>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</si>
  <si>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</si>
  <si>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</si>
  <si>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</si>
  <si>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</si>
  <si>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</si>
  <si>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</si>
  <si>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</si>
  <si>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</si>
  <si>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</si>
  <si>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</si>
  <si>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</si>
  <si>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</si>
  <si>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</si>
  <si>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</si>
  <si>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</si>
  <si>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</si>
  <si>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</si>
  <si>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</si>
  <si>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</si>
  <si>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</si>
  <si>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</si>
  <si>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</si>
  <si>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</si>
  <si>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</si>
  <si>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</si>
  <si>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</si>
  <si>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</si>
  <si>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</si>
  <si>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</si>
  <si>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</si>
  <si>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</si>
  <si>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</si>
  <si>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</si>
  <si>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</si>
  <si>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</si>
  <si>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</si>
  <si>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</si>
  <si>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</si>
  <si>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</si>
  <si>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</si>
  <si>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</si>
  <si>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</si>
  <si>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</si>
  <si>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</si>
  <si>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</si>
  <si>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</si>
  <si>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</si>
  <si>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</si>
  <si>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</si>
  <si>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</si>
  <si>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</si>
  <si>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</si>
  <si>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</si>
  <si>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</si>
  <si>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</si>
  <si>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</si>
  <si>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</si>
  <si>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</si>
  <si>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</si>
  <si>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</si>
  <si>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</si>
  <si>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</si>
  <si>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</si>
  <si>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</si>
  <si>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</si>
  <si>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</si>
  <si>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</si>
  <si>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</si>
  <si>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</si>
  <si>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</si>
  <si>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</si>
  <si>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</si>
  <si>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</si>
  <si>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</si>
  <si>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</si>
  <si>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</si>
  <si>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</si>
  <si>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</si>
  <si>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</si>
  <si>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</si>
  <si>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</si>
  <si>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</si>
  <si>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</si>
  <si>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</si>
  <si>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</si>
  <si>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</si>
  <si>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</si>
  <si>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</si>
  <si>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</si>
  <si>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</si>
  <si>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</si>
  <si>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</si>
  <si>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</si>
  <si>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</si>
  <si>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</si>
  <si>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</si>
  <si>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</si>
  <si>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</si>
  <si>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</si>
  <si>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</si>
  <si>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</si>
  <si>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</si>
  <si>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</si>
  <si>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</si>
  <si>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</si>
  <si>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</si>
  <si>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</si>
  <si>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</si>
  <si>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</si>
  <si>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</si>
  <si>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</si>
  <si>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</si>
  <si>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</si>
  <si>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</si>
  <si>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</si>
  <si>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</si>
  <si>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</si>
  <si>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</si>
  <si>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</si>
  <si>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</si>
  <si>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</si>
  <si>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</si>
  <si>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</si>
  <si>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</si>
  <si>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</si>
  <si>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</si>
  <si>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</si>
  <si>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</si>
  <si>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</si>
  <si>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</si>
  <si>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</si>
  <si>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</si>
  <si>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</si>
  <si>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</si>
  <si>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</si>
  <si>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</si>
  <si>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</si>
  <si>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</si>
  <si>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</si>
  <si>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</si>
  <si>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</si>
  <si>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</si>
  <si>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</si>
  <si>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</si>
  <si>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</si>
  <si>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</si>
  <si>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</si>
  <si>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</si>
  <si>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</si>
  <si>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</si>
  <si>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</si>
  <si>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</si>
  <si>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</si>
  <si>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</si>
  <si>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</si>
  <si>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</si>
  <si>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</si>
  <si>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</si>
  <si>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</si>
  <si>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</si>
  <si>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</si>
  <si>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</si>
  <si>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</si>
  <si>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</si>
  <si>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</si>
  <si>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</si>
  <si>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</si>
  <si>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</si>
  <si>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</si>
  <si>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</si>
  <si>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</si>
  <si>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</si>
  <si>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</si>
  <si>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</si>
  <si>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</si>
  <si>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</si>
  <si>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</si>
  <si>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</si>
  <si>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</si>
  <si>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</si>
  <si>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</si>
  <si>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</si>
  <si>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</si>
  <si>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</si>
  <si>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</si>
  <si>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</si>
  <si>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</si>
  <si>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</si>
  <si>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</si>
  <si>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</si>
  <si>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</si>
  <si>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</si>
  <si>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</si>
  <si>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</si>
  <si>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</si>
  <si>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</si>
  <si>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</si>
  <si>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</si>
  <si>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</si>
  <si>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</si>
  <si>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</si>
  <si>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</si>
  <si>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</si>
  <si>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</si>
  <si>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</si>
  <si>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</si>
  <si>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</si>
  <si>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</si>
  <si>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</si>
  <si>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</si>
  <si>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</si>
  <si>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</si>
  <si>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</si>
  <si>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</si>
  <si>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</si>
  <si>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</si>
  <si>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</si>
  <si>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</si>
  <si>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</si>
  <si>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</si>
  <si>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</si>
  <si>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</si>
  <si>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</si>
  <si>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</si>
  <si>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</si>
  <si>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</si>
  <si>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</si>
  <si>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</si>
  <si>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</si>
  <si>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</si>
  <si>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</si>
  <si>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</si>
  <si>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</si>
  <si>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</si>
  <si>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</si>
  <si>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</si>
  <si>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</si>
  <si>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</si>
  <si>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</si>
  <si>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</si>
  <si>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</si>
  <si>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</si>
  <si>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</si>
  <si>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</si>
  <si>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</si>
  <si>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</si>
  <si>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</si>
  <si>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</si>
  <si>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</si>
  <si>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</si>
  <si>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</si>
  <si>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</si>
  <si>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</si>
  <si>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</si>
  <si>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</si>
  <si>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</si>
  <si>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</si>
  <si>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</si>
  <si>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</si>
  <si>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</si>
  <si>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</si>
  <si>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</si>
  <si>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</si>
  <si>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</si>
  <si>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</si>
  <si>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</si>
  <si>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</si>
  <si>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</si>
  <si>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</si>
  <si>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</si>
  <si>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</si>
  <si>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</si>
  <si>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</si>
  <si>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</si>
  <si>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</si>
  <si>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</si>
  <si>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</si>
  <si>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</si>
  <si>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</si>
  <si>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</si>
  <si>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</si>
  <si>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</si>
  <si>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</si>
  <si>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</si>
  <si>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</si>
  <si>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</si>
  <si>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</si>
  <si>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</si>
  <si>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</si>
  <si>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</si>
  <si>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</si>
  <si>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</si>
  <si>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</si>
  <si>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</si>
  <si>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</si>
  <si>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</si>
  <si>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</si>
  <si>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</si>
  <si>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</si>
  <si>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</si>
  <si>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</si>
  <si>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</si>
  <si>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</si>
  <si>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</si>
  <si>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</si>
  <si>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</si>
  <si>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</si>
  <si>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</si>
  <si>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</si>
  <si>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</si>
  <si>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</si>
  <si>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</si>
  <si>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</si>
  <si>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</si>
  <si>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</si>
  <si>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</si>
  <si>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</si>
  <si>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</si>
  <si>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</si>
  <si>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</si>
  <si>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</si>
  <si>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</si>
  <si>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</si>
  <si>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</si>
  <si>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</si>
  <si>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</si>
  <si>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</si>
  <si>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</si>
  <si>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</si>
  <si>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</si>
  <si>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</si>
  <si>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</si>
  <si>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</si>
  <si>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</si>
  <si>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</si>
  <si>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</si>
  <si>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</si>
  <si>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</si>
  <si>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</si>
  <si>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</si>
  <si>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</si>
  <si>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</si>
  <si>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</si>
  <si>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</si>
  <si>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</si>
  <si>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</si>
  <si>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</si>
  <si>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</si>
  <si>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</si>
  <si>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</si>
  <si>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</si>
  <si>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</si>
  <si>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</si>
  <si>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</si>
  <si>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</si>
  <si>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</si>
  <si>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</si>
  <si>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</si>
  <si>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</si>
  <si>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</si>
  <si>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</si>
  <si>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</si>
  <si>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</si>
  <si>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</si>
  <si>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</si>
  <si>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</si>
  <si>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</si>
  <si>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</si>
  <si>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</si>
  <si>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</si>
  <si>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</si>
  <si>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</si>
  <si>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</si>
  <si>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</si>
  <si>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</si>
  <si>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</si>
  <si>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</si>
  <si>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</si>
  <si>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</si>
  <si>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</si>
  <si>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</si>
  <si>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</si>
  <si>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</si>
  <si>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</si>
  <si>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</si>
  <si>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</si>
  <si>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</si>
  <si>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</si>
  <si>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</si>
  <si>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</si>
  <si>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</si>
  <si>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</si>
  <si>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</si>
  <si>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</si>
  <si>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</si>
  <si>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</si>
  <si>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</si>
  <si>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</si>
  <si>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</si>
  <si>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</si>
  <si>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</si>
  <si>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</si>
  <si>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</si>
  <si>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</si>
  <si>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</si>
  <si>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</si>
  <si>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</si>
  <si>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</si>
  <si>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</si>
  <si>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</si>
  <si>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</si>
  <si>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</si>
  <si>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</si>
  <si>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</si>
  <si>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</si>
  <si>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</si>
  <si>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</si>
  <si>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</si>
  <si>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</si>
  <si>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</si>
  <si>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</si>
  <si>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</si>
  <si>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</si>
  <si>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</si>
  <si>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</si>
  <si>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</si>
  <si>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</si>
  <si>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</si>
  <si>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</si>
  <si>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</si>
  <si>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</si>
  <si>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</si>
  <si>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</si>
  <si>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</si>
  <si>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</si>
  <si>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</si>
  <si>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</si>
  <si>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</si>
  <si>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</si>
  <si>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</si>
  <si>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</si>
  <si>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</si>
  <si>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</si>
  <si>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</si>
  <si>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</si>
  <si>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</si>
  <si>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</si>
  <si>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</si>
  <si>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</si>
  <si>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</si>
  <si>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</si>
  <si>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</si>
  <si>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</si>
  <si>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</si>
  <si>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</si>
  <si>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</si>
  <si>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</si>
  <si>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</si>
  <si>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</si>
  <si>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</si>
  <si>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</si>
  <si>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</si>
  <si>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</si>
  <si>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</si>
  <si>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</si>
  <si>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</si>
  <si>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</si>
  <si>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</si>
  <si>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</si>
  <si>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</si>
  <si>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</si>
  <si>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</si>
  <si>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</si>
  <si>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</si>
  <si>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</si>
  <si>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</si>
  <si>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</si>
  <si>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</si>
  <si>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</si>
  <si>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</si>
  <si>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</si>
  <si>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</si>
  <si>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</si>
  <si>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</si>
  <si>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</si>
  <si>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</si>
  <si>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</si>
  <si>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</si>
  <si>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</si>
  <si>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</si>
  <si>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</si>
  <si>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</si>
  <si>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</si>
  <si>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</si>
  <si>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</si>
  <si>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</si>
  <si>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</si>
  <si>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</si>
  <si>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</si>
  <si>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</si>
  <si>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</si>
  <si>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</si>
  <si>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</si>
  <si>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</si>
  <si>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</si>
  <si>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</si>
  <si>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</si>
  <si>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</si>
  <si>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</si>
  <si>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</si>
  <si>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</si>
  <si>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</si>
  <si>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</si>
  <si>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</si>
  <si>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</si>
  <si>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</si>
  <si>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</si>
  <si>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</si>
  <si>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</si>
  <si>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</si>
  <si>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</si>
  <si>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</si>
  <si>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</si>
  <si>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</si>
  <si>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</si>
  <si>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</si>
  <si>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</si>
  <si>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</si>
  <si>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</si>
  <si>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</si>
  <si>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</si>
  <si>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</si>
  <si>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</si>
  <si>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</si>
  <si>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</si>
  <si>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</si>
  <si>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</si>
  <si>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</si>
  <si>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</si>
  <si>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</si>
  <si>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</si>
  <si>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</si>
  <si>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</si>
  <si>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</si>
  <si>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</si>
  <si>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</si>
  <si>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</si>
  <si>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</si>
  <si>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</si>
  <si>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</si>
  <si>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</si>
  <si>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</si>
  <si>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</si>
  <si>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</si>
  <si>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</si>
  <si>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</si>
  <si>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</si>
  <si>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</si>
  <si>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</si>
  <si>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</si>
  <si>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</si>
  <si>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</si>
  <si>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</si>
  <si>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</si>
  <si>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</si>
  <si>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</si>
  <si>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</si>
  <si>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</si>
  <si>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</si>
  <si>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</si>
  <si>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</si>
  <si>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</si>
  <si>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</si>
  <si>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</si>
  <si>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</si>
  <si>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</si>
  <si>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</si>
  <si>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</si>
  <si>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</si>
  <si>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</si>
  <si>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</si>
  <si>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</si>
  <si>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</si>
  <si>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</si>
  <si>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</si>
  <si>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</si>
  <si>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</si>
  <si>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</si>
  <si>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</si>
  <si>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</si>
  <si>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</si>
  <si>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</si>
  <si>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</si>
  <si>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</si>
  <si>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</si>
  <si>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</si>
  <si>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</si>
  <si>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</si>
  <si>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</si>
  <si>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</si>
  <si>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</si>
  <si>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</si>
  <si>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</si>
  <si>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</si>
  <si>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</si>
  <si>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</si>
  <si>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</si>
  <si>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</si>
  <si>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</si>
  <si>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</si>
  <si>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</si>
  <si>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</si>
  <si>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</si>
  <si>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</si>
  <si>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</si>
  <si>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</si>
  <si>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</si>
  <si>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</si>
  <si>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</si>
  <si>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</si>
  <si>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</si>
  <si>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</si>
  <si>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</si>
  <si>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</si>
  <si>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</si>
  <si>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</si>
  <si>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</si>
  <si>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</si>
  <si>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</si>
  <si>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</si>
  <si>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</si>
  <si>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</si>
  <si>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</si>
  <si>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</si>
  <si>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</si>
  <si>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</si>
  <si>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</si>
  <si>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</si>
  <si>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</si>
  <si>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</si>
  <si>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</si>
  <si>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</si>
  <si>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</si>
  <si>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</si>
  <si>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</si>
  <si>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</si>
  <si>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</si>
  <si>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</si>
  <si>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</si>
  <si>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</si>
  <si>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</si>
  <si>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</si>
  <si>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</si>
  <si>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</si>
  <si>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</si>
  <si>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</si>
  <si>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</si>
  <si>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</si>
  <si>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</si>
  <si>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</si>
  <si>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</si>
  <si>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</si>
  <si>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</si>
  <si>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</si>
  <si>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</si>
  <si>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</si>
  <si>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</si>
  <si>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</si>
  <si>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</si>
  <si>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</si>
  <si>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</si>
  <si>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</si>
  <si>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</si>
  <si>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</si>
  <si>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</si>
  <si>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</si>
  <si>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</si>
  <si>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</si>
  <si>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</si>
  <si>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</si>
  <si>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</si>
  <si>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</si>
  <si>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</si>
  <si>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</si>
  <si>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</si>
  <si>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</si>
  <si>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</si>
  <si>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</si>
  <si>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</si>
  <si>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</si>
  <si>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</si>
  <si>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</si>
  <si>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</si>
  <si>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</si>
  <si>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</si>
  <si>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</si>
  <si>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</si>
  <si>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</si>
  <si>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</si>
  <si>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</si>
  <si>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</si>
  <si>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</si>
  <si>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</si>
  <si>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</si>
  <si>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</si>
  <si>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</si>
  <si>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</si>
  <si>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</si>
  <si>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</si>
  <si>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</si>
  <si>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</si>
  <si>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</si>
  <si>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</si>
  <si>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</si>
  <si>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</si>
  <si>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</si>
  <si>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</si>
  <si>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</si>
  <si>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</si>
  <si>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</si>
  <si>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</si>
  <si>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</si>
  <si>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</si>
  <si>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</si>
  <si>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</si>
  <si>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</si>
  <si>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</si>
  <si>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</si>
  <si>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</si>
  <si>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</si>
  <si>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</si>
  <si>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</si>
  <si>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</si>
  <si>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</si>
  <si>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</si>
  <si>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</si>
  <si>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</si>
  <si>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</si>
  <si>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</si>
  <si>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</si>
  <si>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</si>
  <si>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</si>
  <si>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</si>
  <si>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</si>
  <si>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</si>
  <si>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</si>
  <si>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</si>
  <si>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</si>
  <si>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</si>
  <si>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</si>
  <si>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</si>
  <si>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</si>
  <si>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</si>
  <si>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</si>
  <si>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</si>
  <si>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</si>
  <si>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</si>
  <si>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</si>
  <si>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</si>
  <si>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</si>
  <si>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</si>
  <si>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</si>
  <si>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</si>
  <si>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</si>
  <si>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</si>
  <si>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</si>
  <si>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</si>
  <si>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</si>
  <si>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</si>
  <si>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</si>
  <si>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</si>
  <si>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</si>
  <si>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</si>
  <si>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</si>
  <si>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</si>
  <si>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</si>
  <si>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</si>
  <si>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</si>
  <si>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</si>
  <si>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</si>
  <si>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</si>
  <si>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</si>
  <si>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</si>
  <si>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</si>
  <si>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</si>
  <si>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</si>
  <si>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</si>
  <si>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</si>
  <si>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</si>
  <si>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</si>
  <si>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</si>
  <si>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</si>
  <si>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</si>
  <si>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</si>
  <si>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</si>
  <si>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</si>
  <si>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</si>
  <si>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</si>
  <si>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</si>
  <si>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</si>
  <si>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</si>
  <si>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</si>
  <si>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</si>
  <si>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</si>
  <si>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</si>
  <si>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</si>
  <si>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</si>
  <si>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</si>
  <si>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</si>
  <si>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</si>
  <si>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</si>
  <si>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</si>
  <si>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</si>
  <si>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</si>
  <si>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</si>
  <si>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</si>
  <si>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</si>
  <si>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</si>
  <si>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</si>
  <si>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</si>
  <si>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</si>
  <si>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</si>
  <si>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</si>
  <si>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</si>
  <si>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</si>
  <si>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</si>
  <si>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</si>
  <si>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</si>
  <si>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</si>
  <si>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</si>
  <si>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</si>
  <si>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</si>
  <si>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</si>
  <si>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</si>
  <si>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</si>
  <si>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</si>
  <si>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</si>
  <si>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</si>
  <si>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</si>
  <si>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</si>
  <si>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</si>
  <si>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</si>
  <si>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</si>
  <si>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</si>
  <si>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</si>
  <si>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</si>
  <si>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</si>
  <si>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</si>
  <si>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</si>
  <si>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</si>
  <si>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</si>
  <si>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</si>
  <si>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</si>
  <si>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</si>
  <si>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</si>
  <si>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</si>
  <si>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</si>
  <si>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</si>
  <si>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</si>
  <si>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</si>
  <si>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</si>
  <si>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</si>
  <si>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</si>
  <si>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</si>
  <si>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</si>
  <si>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</si>
  <si>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</si>
  <si>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</si>
  <si>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</si>
  <si>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</si>
  <si>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</si>
  <si>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</si>
  <si>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</si>
  <si>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</si>
  <si>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</si>
  <si>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</si>
  <si>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</si>
  <si>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</si>
  <si>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</si>
  <si>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</si>
  <si>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</si>
  <si>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</si>
  <si>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</si>
  <si>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</si>
  <si>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</si>
  <si>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</si>
  <si>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</si>
  <si>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</si>
  <si>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</si>
  <si>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</si>
  <si>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</si>
  <si>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</si>
  <si>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</si>
  <si>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</si>
  <si>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</si>
  <si>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</si>
  <si>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</si>
  <si>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</si>
  <si>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</si>
  <si>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</si>
  <si>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</si>
  <si>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</si>
  <si>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</si>
  <si>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</si>
  <si>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</si>
  <si>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</si>
  <si>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</si>
  <si>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</si>
  <si>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</si>
  <si>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</si>
  <si>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</si>
  <si>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</si>
  <si>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</si>
  <si>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</si>
  <si>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</si>
  <si>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</si>
  <si>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</si>
  <si>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</si>
  <si>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</si>
  <si>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</si>
  <si>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</si>
  <si>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</si>
  <si>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</si>
  <si>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</si>
  <si>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</si>
  <si>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</si>
  <si>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</si>
  <si>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</si>
  <si>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</si>
  <si>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</si>
  <si>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</si>
  <si>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</si>
  <si>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</si>
  <si>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</si>
  <si>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</si>
  <si>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</si>
  <si>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</si>
  <si>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</si>
  <si>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</si>
  <si>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</si>
  <si>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</si>
  <si>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</si>
  <si>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</si>
  <si>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</si>
  <si>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</si>
  <si>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</si>
  <si>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</si>
  <si>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</si>
  <si>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</si>
  <si>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</si>
  <si>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</si>
  <si>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</si>
  <si>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</si>
  <si>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</si>
  <si>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</si>
  <si>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</si>
  <si>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</si>
  <si>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</si>
  <si>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</si>
  <si>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</si>
  <si>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</si>
  <si>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</si>
  <si>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</si>
  <si>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</si>
  <si>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</si>
  <si>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</si>
  <si>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</si>
  <si>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</si>
  <si>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</si>
  <si>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</si>
  <si>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</si>
  <si>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</si>
  <si>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</si>
  <si>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</si>
  <si>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</si>
  <si>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</si>
  <si>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</si>
  <si>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</si>
  <si>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</si>
  <si>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</si>
  <si>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</si>
  <si>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</si>
  <si>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</si>
  <si>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</si>
  <si>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</si>
  <si>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</si>
  <si>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</si>
  <si>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</si>
  <si>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</si>
  <si>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</si>
  <si>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</si>
  <si>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</si>
  <si>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</si>
  <si>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</si>
  <si>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</si>
  <si>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</si>
  <si>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</si>
  <si>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</si>
  <si>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</si>
  <si>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</si>
  <si>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</si>
  <si>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</si>
  <si>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</si>
  <si>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</si>
  <si>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</si>
  <si>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</si>
  <si>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</si>
  <si>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</si>
  <si>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</si>
  <si>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</si>
  <si>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</si>
  <si>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</si>
  <si>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</si>
  <si>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</si>
  <si>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</si>
  <si>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</si>
  <si>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</si>
  <si>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</si>
  <si>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</si>
  <si>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</si>
  <si>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</si>
  <si>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</si>
  <si>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</si>
  <si>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</si>
  <si>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</si>
  <si>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</si>
  <si>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</si>
  <si>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</si>
  <si>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</si>
  <si>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</si>
  <si>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</si>
  <si>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</si>
  <si>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</si>
  <si>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</si>
  <si>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</si>
  <si>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</si>
  <si>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</si>
  <si>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</si>
  <si>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</si>
  <si>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</si>
  <si>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</si>
  <si>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</si>
  <si>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</si>
  <si>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</si>
  <si>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</si>
  <si>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</si>
  <si>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</si>
  <si>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</si>
  <si>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</si>
  <si>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</si>
  <si>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</si>
  <si>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</si>
  <si>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</si>
  <si>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</si>
  <si>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</si>
  <si>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</si>
  <si>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</si>
  <si>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</si>
  <si>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</si>
  <si>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</si>
  <si>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</si>
  <si>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</si>
  <si>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</si>
  <si>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</si>
  <si>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</si>
  <si>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</si>
  <si>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</si>
  <si>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</si>
  <si>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</si>
  <si>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</si>
  <si>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</si>
  <si>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</si>
  <si>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</si>
  <si>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</si>
  <si>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</si>
  <si>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</si>
  <si>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</si>
  <si>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</si>
  <si>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</si>
  <si>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</si>
  <si>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</si>
  <si>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</si>
  <si>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</si>
  <si>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</si>
  <si>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</si>
  <si>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</si>
  <si>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</si>
  <si>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</si>
  <si>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</si>
  <si>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</si>
  <si>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</si>
  <si>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</si>
  <si>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</si>
  <si>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</si>
  <si>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</si>
  <si>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</si>
  <si>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</si>
  <si>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</si>
  <si>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</si>
  <si>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</si>
  <si>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</si>
  <si>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</si>
  <si>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</si>
  <si>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</si>
  <si>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</si>
  <si>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</si>
  <si>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</si>
  <si>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</si>
  <si>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</si>
  <si>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</si>
  <si>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</si>
  <si>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</si>
  <si>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</si>
  <si>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</si>
  <si>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</si>
  <si>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</si>
  <si>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</si>
  <si>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</si>
  <si>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</si>
  <si>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</si>
  <si>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</si>
  <si>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</si>
  <si>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</si>
  <si>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</si>
  <si>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</si>
  <si>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</si>
  <si>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</si>
  <si>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</si>
  <si>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</si>
  <si>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</si>
  <si>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</si>
  <si>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</si>
  <si>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</si>
  <si>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</si>
  <si>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</si>
  <si>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</si>
  <si>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</si>
  <si>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</si>
  <si>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</si>
  <si>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</si>
  <si>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</si>
  <si>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</si>
  <si>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</si>
  <si>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</si>
  <si>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</si>
  <si>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</si>
  <si>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</si>
  <si>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</si>
  <si>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</si>
  <si>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</si>
  <si>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</si>
  <si>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</si>
  <si>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</si>
  <si>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</si>
  <si>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</si>
  <si>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</si>
  <si>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</si>
  <si>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</si>
  <si>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</si>
  <si>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</si>
  <si>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</si>
  <si>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</si>
  <si>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</si>
  <si>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</si>
  <si>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</si>
  <si>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</si>
  <si>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</si>
  <si>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</si>
  <si>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</si>
  <si>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</si>
  <si>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</si>
  <si>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</si>
  <si>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</si>
  <si>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</si>
  <si>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</si>
  <si>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</si>
  <si>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</si>
  <si>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</si>
  <si>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</si>
  <si>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</si>
  <si>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</si>
  <si>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</si>
  <si>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</si>
  <si>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</si>
  <si>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</si>
  <si>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</si>
  <si>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</si>
  <si>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</si>
  <si>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</si>
  <si>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</si>
  <si>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</si>
  <si>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</si>
  <si>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</si>
  <si>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</si>
  <si>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</si>
  <si>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</si>
  <si>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</si>
  <si>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</si>
  <si>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</si>
  <si>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</si>
  <si>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</si>
  <si>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</si>
  <si>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</si>
  <si>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</si>
  <si>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</si>
  <si>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</si>
  <si>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</si>
  <si>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</si>
  <si>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</si>
  <si>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</si>
  <si>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</si>
  <si>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</si>
  <si>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</si>
  <si>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</si>
  <si>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</si>
  <si>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</si>
  <si>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</si>
  <si>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</si>
  <si>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</si>
  <si>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</si>
  <si>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</si>
  <si>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</si>
  <si>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</si>
  <si>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</si>
  <si>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</si>
  <si>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</si>
  <si>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</si>
  <si>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</si>
  <si>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</si>
  <si>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</si>
  <si>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</si>
  <si>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</si>
  <si>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</si>
  <si>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</si>
  <si>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</si>
  <si>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</si>
  <si>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</si>
  <si>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</si>
  <si>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</si>
  <si>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</si>
  <si>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</si>
  <si>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</si>
  <si>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</si>
  <si>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</si>
  <si>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</si>
  <si>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</si>
  <si>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</si>
  <si>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</si>
  <si>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</si>
  <si>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</si>
  <si>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</si>
  <si>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</si>
  <si>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</si>
  <si>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</si>
  <si>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</si>
  <si>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</si>
  <si>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</si>
  <si>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</si>
  <si>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</si>
  <si>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</si>
  <si>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</si>
  <si>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</si>
  <si>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</si>
  <si>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</si>
  <si>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</si>
  <si>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</si>
  <si>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</si>
  <si>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</si>
  <si>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</si>
  <si>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</si>
  <si>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</si>
  <si>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</si>
  <si>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</si>
  <si>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</si>
  <si>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</si>
  <si>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</si>
  <si>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</si>
  <si>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</si>
  <si>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</si>
  <si>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</si>
  <si>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</si>
  <si>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</si>
  <si>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</si>
  <si>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</si>
  <si>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</si>
  <si>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</si>
  <si>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</si>
  <si>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</si>
  <si>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</si>
  <si>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</si>
  <si>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</si>
  <si>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</si>
  <si>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</si>
  <si>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</si>
  <si>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</si>
  <si>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</si>
  <si>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</si>
  <si>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</si>
  <si>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</si>
  <si>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</si>
  <si>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</si>
  <si>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</si>
  <si>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</si>
  <si>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</si>
  <si>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</si>
  <si>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</si>
  <si>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</si>
  <si>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</si>
  <si>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</si>
  <si>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</si>
  <si>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</si>
  <si>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</si>
  <si>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</si>
  <si>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</si>
  <si>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</si>
  <si>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</si>
  <si>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</si>
  <si>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</si>
  <si>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</si>
  <si>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</si>
  <si>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</si>
  <si>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</si>
  <si>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</si>
  <si>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</si>
  <si>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</si>
  <si>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</si>
  <si>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</si>
  <si>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</si>
  <si>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</si>
  <si>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</si>
  <si>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</si>
  <si>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</si>
  <si>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</si>
  <si>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</si>
  <si>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</si>
  <si>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</si>
  <si>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</si>
  <si>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</si>
  <si>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</si>
  <si>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</si>
  <si>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</si>
  <si>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</si>
  <si>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</si>
  <si>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</si>
  <si>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</si>
  <si>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</si>
  <si>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</si>
  <si>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</si>
  <si>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</si>
  <si>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</si>
  <si>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</si>
  <si>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</si>
  <si>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</si>
  <si>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</si>
  <si>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</si>
  <si>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</si>
  <si>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</si>
  <si>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</si>
  <si>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</si>
  <si>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</si>
  <si>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</si>
  <si>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</si>
  <si>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</si>
  <si>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</si>
  <si>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</si>
  <si>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</si>
  <si>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</si>
  <si>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</si>
  <si>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</si>
  <si>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</si>
  <si>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</si>
  <si>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</si>
  <si>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</si>
  <si>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</si>
  <si>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</si>
  <si>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</si>
  <si>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</si>
  <si>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</si>
  <si>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</si>
  <si>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</si>
  <si>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</si>
  <si>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</si>
  <si>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</si>
  <si>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</si>
  <si>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</si>
  <si>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</si>
  <si>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</si>
  <si>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</si>
  <si>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</si>
  <si>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</si>
  <si>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</si>
  <si>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</si>
  <si>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</si>
  <si>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</si>
  <si>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</si>
  <si>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</si>
  <si>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</si>
  <si>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</si>
  <si>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</si>
  <si>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</si>
  <si>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</si>
  <si>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</si>
  <si>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</si>
  <si>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</si>
  <si>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</si>
  <si>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</si>
  <si>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</si>
  <si>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</si>
  <si>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</si>
  <si>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</si>
  <si>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</si>
  <si>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</si>
  <si>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</si>
  <si>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</si>
  <si>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</si>
  <si>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</si>
  <si>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</si>
  <si>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</si>
  <si>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</si>
  <si>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</si>
  <si>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</si>
  <si>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</si>
  <si>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</si>
  <si>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</si>
  <si>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</si>
  <si>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</si>
  <si>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</si>
  <si>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</si>
  <si>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</si>
  <si>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</si>
  <si>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</si>
  <si>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</si>
  <si>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</si>
  <si>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</si>
  <si>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</si>
  <si>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</si>
  <si>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</si>
  <si>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</si>
  <si>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</si>
  <si>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</si>
  <si>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</si>
  <si>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</si>
  <si>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</si>
  <si>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</si>
  <si>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</si>
  <si>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</si>
  <si>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</si>
  <si>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</si>
  <si>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</si>
  <si>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</si>
  <si>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</si>
  <si>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</si>
  <si>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</si>
  <si>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</si>
  <si>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</si>
  <si>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</si>
  <si>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</si>
  <si>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</si>
  <si>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</si>
  <si>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</si>
  <si>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</si>
  <si>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</si>
  <si>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</si>
  <si>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</si>
  <si>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</si>
  <si>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</si>
  <si>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</si>
  <si>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</si>
  <si>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</si>
  <si>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</si>
  <si>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</si>
  <si>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</si>
  <si>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</si>
  <si>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</si>
  <si>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</si>
  <si>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</si>
  <si>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</si>
  <si>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</si>
  <si>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</si>
  <si>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</si>
  <si>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</si>
  <si>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</si>
  <si>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</si>
  <si>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</si>
  <si>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</si>
  <si>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</si>
  <si>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</si>
  <si>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</si>
  <si>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</si>
  <si>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</si>
  <si>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</si>
  <si>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</si>
  <si>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</si>
  <si>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</si>
  <si>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</si>
  <si>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</si>
  <si>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</si>
  <si>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</si>
  <si>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</si>
  <si>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</si>
  <si>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</si>
  <si>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</si>
  <si>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</si>
  <si>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</si>
  <si>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</si>
  <si>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</si>
  <si>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</si>
  <si>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</si>
  <si>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</si>
  <si>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</si>
  <si>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</si>
  <si>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</si>
  <si>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</si>
  <si>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</si>
  <si>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</si>
  <si>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</si>
  <si>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</si>
  <si>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</si>
  <si>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</si>
  <si>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</si>
  <si>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</si>
  <si>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</si>
  <si>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</si>
  <si>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</si>
  <si>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</si>
  <si>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</si>
  <si>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</si>
  <si>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</si>
  <si>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</si>
  <si>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</si>
  <si>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</si>
  <si>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</si>
  <si>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</si>
  <si>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</si>
  <si>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</si>
  <si>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</si>
  <si>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</si>
  <si>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</si>
  <si>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</si>
  <si>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</si>
  <si>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</si>
  <si>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</si>
  <si>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</si>
  <si>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</si>
  <si>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</si>
  <si>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</si>
  <si>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</si>
  <si>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</si>
  <si>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</si>
  <si>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</si>
  <si>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</si>
  <si>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</si>
  <si>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</si>
  <si>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</si>
  <si>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</si>
  <si>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</si>
  <si>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</si>
  <si>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</si>
  <si>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</si>
  <si>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</si>
  <si>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</si>
  <si>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</si>
  <si>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</si>
  <si>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</si>
  <si>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</si>
  <si>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</si>
  <si>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</si>
  <si>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</si>
  <si>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</si>
  <si>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</si>
  <si>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</si>
  <si>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</si>
  <si>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</si>
  <si>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</si>
  <si>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</si>
  <si>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</si>
  <si>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</si>
  <si>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</si>
  <si>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</si>
  <si>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</si>
  <si>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</si>
  <si>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</si>
  <si>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</si>
  <si>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</si>
  <si>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</si>
  <si>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</si>
  <si>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</si>
  <si>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</si>
  <si>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</si>
  <si>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</si>
  <si>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</si>
  <si>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</si>
  <si>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</si>
  <si>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</si>
  <si>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</si>
  <si>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</si>
  <si>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</si>
  <si>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</si>
  <si>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</si>
  <si>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</si>
  <si>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</si>
  <si>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</si>
  <si>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</si>
  <si>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</si>
  <si>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</si>
  <si>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</si>
  <si>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</si>
  <si>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</si>
  <si>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</si>
  <si>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</si>
  <si>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</si>
  <si>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</si>
  <si>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</si>
  <si>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</si>
  <si>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</si>
  <si>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</si>
  <si>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</si>
  <si>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</si>
  <si>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</si>
  <si>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</si>
  <si>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</si>
  <si>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</si>
  <si>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</si>
  <si>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</si>
  <si>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</si>
  <si>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</si>
  <si>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</si>
  <si>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</si>
  <si>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</si>
  <si>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</si>
  <si>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</si>
  <si>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</si>
  <si>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</si>
  <si>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</si>
  <si>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</si>
  <si>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</si>
  <si>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</si>
  <si>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</si>
  <si>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</si>
  <si>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</si>
  <si>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</si>
  <si>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</si>
  <si>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</si>
  <si>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</si>
  <si>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</si>
  <si>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</si>
  <si>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</si>
  <si>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</si>
  <si>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</si>
  <si>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</si>
  <si>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</si>
  <si>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</si>
  <si>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</si>
  <si>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</si>
  <si>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</si>
  <si>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</si>
  <si>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</si>
  <si>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</si>
  <si>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</si>
  <si>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</si>
  <si>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</si>
  <si>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</si>
  <si>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</si>
  <si>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</si>
  <si>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</si>
  <si>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</si>
  <si>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</si>
  <si>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</si>
  <si>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</si>
  <si>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</si>
  <si>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</si>
  <si>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</si>
  <si>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</si>
  <si>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</si>
  <si>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</si>
  <si>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</si>
  <si>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</si>
  <si>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</si>
  <si>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</si>
  <si>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</si>
  <si>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</si>
  <si>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</si>
  <si>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</si>
  <si>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</si>
  <si>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</si>
  <si>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</si>
  <si>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</si>
  <si>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</si>
  <si>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</si>
  <si>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</si>
  <si>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</si>
  <si>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</si>
  <si>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</si>
  <si>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</si>
  <si>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</si>
  <si>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</si>
  <si>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</si>
  <si>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</si>
  <si>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</si>
  <si>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</si>
  <si>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</si>
  <si>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</si>
  <si>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</si>
  <si>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</si>
  <si>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</si>
  <si>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</si>
  <si>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</si>
  <si>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</si>
  <si>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</si>
  <si>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</si>
  <si>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</si>
  <si>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</si>
  <si>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</si>
  <si>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</si>
  <si>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</si>
  <si>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</si>
  <si>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</si>
  <si>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</si>
  <si>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</si>
  <si>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</si>
  <si>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</si>
  <si>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</si>
  <si>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</si>
  <si>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</si>
  <si>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</si>
  <si>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</si>
  <si>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</si>
  <si>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</si>
  <si>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</si>
  <si>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</si>
  <si>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</si>
  <si>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</si>
  <si>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</si>
  <si>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</si>
  <si>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</si>
  <si>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</si>
  <si>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</si>
  <si>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</si>
  <si>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</si>
  <si>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</si>
  <si>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</si>
  <si>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</si>
  <si>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</si>
  <si>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</si>
  <si>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</si>
  <si>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</si>
  <si>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</si>
  <si>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</si>
  <si>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</si>
  <si>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</si>
  <si>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</si>
  <si>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</si>
  <si>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</si>
  <si>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</si>
  <si>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</si>
  <si>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</si>
  <si>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</si>
  <si>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</si>
  <si>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</si>
  <si>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</si>
  <si>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</si>
  <si>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</si>
  <si>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</si>
  <si>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</si>
  <si>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</si>
  <si>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</si>
  <si>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</si>
  <si>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</si>
  <si>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</si>
  <si>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</si>
  <si>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</si>
  <si>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</si>
  <si>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</si>
  <si>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</si>
  <si>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</si>
  <si>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</si>
  <si>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</si>
  <si>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</si>
  <si>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</si>
  <si>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</si>
  <si>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</si>
  <si>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</si>
  <si>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</si>
  <si>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</si>
  <si>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</si>
  <si>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</si>
  <si>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</si>
  <si>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</si>
  <si>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</si>
  <si>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</si>
  <si>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</si>
  <si>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</si>
  <si>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</si>
  <si>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</si>
  <si>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</si>
  <si>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</si>
  <si>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</si>
  <si>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</si>
  <si>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</si>
  <si>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</si>
  <si>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</si>
  <si>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</si>
  <si>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</si>
  <si>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</si>
  <si>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</si>
  <si>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</si>
  <si>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</si>
  <si>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</si>
  <si>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</si>
  <si>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</si>
  <si>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</si>
  <si>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</si>
  <si>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</si>
  <si>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</si>
  <si>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</si>
  <si>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</si>
  <si>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</si>
  <si>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</si>
  <si>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</si>
  <si>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</si>
  <si>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</si>
  <si>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</si>
  <si>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</si>
  <si>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</si>
  <si>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</si>
  <si>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</si>
  <si>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</si>
  <si>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</si>
  <si>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</si>
  <si>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</si>
  <si>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</si>
  <si>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</si>
  <si>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</si>
  <si>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</si>
  <si>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</si>
  <si>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</si>
  <si>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</si>
  <si>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</si>
  <si>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</si>
  <si>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</si>
  <si>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</si>
  <si>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</si>
  <si>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</si>
  <si>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</si>
  <si>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</si>
  <si>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</si>
  <si>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</si>
  <si>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</si>
  <si>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</si>
  <si>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</si>
  <si>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</si>
  <si>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</si>
  <si>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</si>
  <si>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</si>
  <si>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</si>
  <si>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</si>
  <si>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</si>
  <si>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</si>
  <si>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</si>
  <si>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</si>
  <si>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</si>
  <si>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</si>
  <si>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</si>
  <si>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</si>
  <si>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</si>
  <si>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</si>
  <si>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</si>
  <si>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</si>
  <si>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</si>
  <si>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</si>
  <si>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</si>
  <si>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</si>
  <si>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</si>
  <si>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</si>
  <si>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</si>
  <si>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</si>
  <si>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</si>
  <si>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</si>
  <si>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</si>
  <si>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</si>
  <si>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</si>
  <si>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</si>
  <si>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</si>
  <si>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</si>
  <si>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</si>
  <si>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</si>
  <si>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</si>
  <si>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</si>
  <si>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</si>
  <si>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</si>
  <si>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</si>
  <si>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</si>
  <si>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</si>
  <si>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</si>
  <si>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</si>
  <si>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</si>
  <si>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</si>
  <si>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</si>
  <si>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</si>
  <si>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</si>
  <si>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</si>
  <si>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</si>
  <si>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</si>
  <si>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</si>
  <si>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</si>
  <si>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</si>
  <si>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</si>
  <si>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</si>
  <si>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</si>
  <si>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</si>
  <si>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</si>
  <si>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</si>
  <si>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</si>
  <si>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</si>
  <si>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</si>
  <si>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</si>
  <si>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</si>
  <si>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</si>
  <si>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</si>
  <si>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</si>
  <si>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</si>
  <si>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</si>
  <si>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</si>
  <si>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</si>
  <si>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</si>
  <si>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</si>
  <si>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</si>
  <si>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</si>
  <si>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</si>
  <si>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</si>
  <si>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</si>
  <si>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</si>
  <si>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</si>
  <si>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</si>
  <si>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</si>
  <si>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</si>
  <si>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</si>
  <si>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</si>
  <si>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</si>
  <si>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</si>
  <si>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</si>
  <si>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</si>
  <si>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</si>
  <si>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</si>
  <si>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</si>
  <si>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</si>
  <si>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</si>
  <si>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</si>
  <si>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</si>
  <si>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</si>
  <si>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</si>
  <si>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</si>
  <si>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</si>
  <si>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</si>
  <si>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</si>
  <si>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</si>
  <si>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</si>
  <si>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</si>
  <si>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</si>
  <si>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</si>
  <si>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</si>
  <si>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</si>
  <si>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</si>
  <si>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</si>
  <si>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</si>
  <si>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</si>
  <si>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</si>
  <si>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</si>
  <si>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</si>
  <si>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</si>
  <si>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</si>
  <si>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</si>
  <si>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</si>
  <si>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</si>
  <si>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</si>
  <si>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</si>
  <si>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</si>
  <si>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</si>
  <si>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</si>
  <si>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</si>
  <si>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</si>
  <si>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</si>
  <si>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</si>
  <si>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</si>
  <si>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</si>
  <si>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</si>
  <si>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</si>
  <si>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</si>
  <si>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</si>
  <si>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</si>
  <si>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</si>
  <si>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</si>
  <si>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</si>
  <si>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</si>
  <si>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</si>
  <si>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</si>
  <si>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</si>
  <si>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</si>
  <si>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</si>
  <si>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</si>
  <si>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</si>
  <si>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</si>
  <si>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</si>
  <si>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</si>
  <si>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</si>
  <si>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</si>
  <si>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</si>
  <si>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</si>
  <si>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</si>
  <si>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</si>
  <si>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</si>
  <si>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</si>
  <si>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</si>
  <si>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</si>
  <si>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</si>
  <si>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</si>
  <si>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</si>
  <si>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</si>
  <si>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</si>
  <si>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</si>
  <si>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</si>
  <si>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</si>
  <si>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</si>
  <si>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</si>
  <si>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</si>
  <si>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</si>
  <si>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</si>
  <si>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</si>
  <si>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</si>
  <si>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</si>
  <si>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</si>
  <si>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</si>
  <si>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</si>
  <si>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</si>
  <si>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</si>
  <si>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</si>
  <si>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</si>
  <si>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</si>
  <si>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</si>
  <si>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</si>
  <si>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</si>
  <si>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</si>
  <si>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</si>
  <si>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</si>
  <si>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</si>
  <si>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</si>
  <si>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</si>
  <si>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</si>
  <si>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</si>
  <si>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</si>
  <si>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</si>
  <si>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</si>
  <si>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</si>
  <si>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</si>
  <si>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</si>
  <si>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</si>
  <si>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</si>
  <si>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</si>
  <si>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</si>
  <si>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</si>
  <si>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</si>
  <si>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</si>
  <si>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</si>
  <si>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</si>
  <si>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</si>
  <si>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</si>
  <si>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</si>
  <si>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</si>
  <si>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</si>
  <si>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</si>
  <si>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</si>
  <si>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</si>
  <si>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</si>
  <si>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</si>
  <si>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</si>
  <si>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</si>
  <si>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</si>
  <si>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</si>
  <si>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</si>
  <si>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</si>
  <si>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</si>
  <si>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</si>
  <si>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</si>
  <si>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</si>
  <si>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</si>
  <si>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</si>
  <si>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</si>
  <si>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</si>
  <si>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</si>
  <si>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</si>
  <si>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</si>
  <si>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</si>
  <si>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</si>
  <si>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</si>
  <si>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</si>
  <si>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</si>
  <si>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</si>
  <si>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</si>
  <si>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</si>
  <si>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</si>
  <si>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</si>
  <si>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</si>
  <si>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</si>
  <si>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</si>
  <si>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</si>
  <si>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</si>
  <si>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</si>
  <si>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</si>
  <si>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</si>
  <si>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</si>
  <si>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</si>
  <si>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</si>
  <si>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</si>
  <si>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</si>
  <si>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</si>
  <si>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</si>
  <si>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</si>
  <si>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</si>
  <si>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</si>
  <si>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</si>
  <si>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</si>
  <si>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</si>
  <si>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</si>
  <si>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</si>
  <si>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</si>
  <si>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</si>
  <si>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</si>
  <si>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</si>
  <si>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</si>
  <si>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</si>
  <si>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</si>
  <si>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</si>
  <si>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</si>
  <si>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</si>
  <si>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</si>
  <si>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</si>
  <si>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</si>
  <si>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</si>
  <si>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</si>
  <si>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</si>
  <si>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</si>
  <si>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</si>
  <si>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</si>
  <si>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</si>
  <si>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</si>
  <si>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</si>
  <si>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</si>
  <si>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</si>
  <si>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</si>
  <si>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</si>
  <si>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</si>
  <si>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</si>
  <si>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</si>
  <si>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</si>
  <si>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</si>
  <si>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</si>
  <si>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</si>
  <si>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</si>
  <si>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</si>
  <si>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</si>
  <si>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</si>
  <si>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</si>
  <si>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</si>
  <si>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</si>
  <si>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</si>
  <si>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</si>
  <si>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</si>
  <si>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</si>
  <si>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</si>
  <si>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</si>
  <si>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</si>
  <si>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</si>
  <si>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</si>
  <si>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</si>
  <si>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</si>
  <si>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</si>
  <si>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</si>
  <si>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</si>
  <si>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</si>
  <si>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</si>
  <si>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</si>
  <si>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</si>
  <si>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</si>
  <si>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</si>
  <si>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</si>
  <si>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</si>
  <si>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</si>
  <si>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</si>
  <si>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</si>
  <si>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</si>
  <si>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</si>
  <si>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</si>
  <si>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</si>
  <si>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</si>
  <si>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</si>
  <si>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</si>
  <si>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</si>
  <si>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</si>
  <si>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</si>
  <si>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</si>
  <si>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</si>
  <si>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</si>
  <si>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</si>
  <si>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</si>
  <si>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</si>
  <si>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</si>
  <si>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</si>
  <si>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</si>
  <si>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</si>
  <si>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</si>
  <si>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</si>
  <si>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</si>
  <si>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</si>
  <si>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</si>
  <si>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</si>
  <si>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</si>
  <si>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</si>
  <si>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</si>
  <si>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</si>
  <si>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</si>
  <si>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</si>
  <si>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</si>
  <si>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</si>
  <si>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</si>
  <si>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</si>
  <si>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</si>
  <si>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</si>
  <si>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</si>
  <si>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</si>
  <si>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</si>
  <si>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</si>
  <si>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</si>
  <si>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</si>
  <si>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</si>
  <si>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</si>
  <si>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</si>
  <si>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</si>
  <si>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</si>
  <si>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</si>
  <si>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</si>
  <si>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</si>
  <si>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</si>
  <si>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</si>
  <si>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</si>
  <si>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</si>
  <si>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</si>
  <si>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</si>
  <si>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</si>
  <si>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</si>
  <si>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</si>
  <si>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</si>
  <si>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</si>
  <si>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</si>
  <si>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</si>
  <si>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</si>
  <si>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</si>
  <si>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</si>
  <si>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</si>
  <si>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</si>
  <si>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</si>
  <si>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</si>
  <si>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</si>
  <si>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</si>
  <si>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</si>
  <si>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</si>
  <si>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</si>
  <si>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</si>
  <si>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</si>
  <si>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</si>
  <si>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</si>
  <si>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</si>
  <si>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</si>
  <si>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</si>
  <si>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</si>
  <si>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</si>
  <si>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</si>
  <si>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</si>
  <si>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</si>
  <si>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</si>
  <si>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</si>
  <si>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</si>
  <si>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</si>
  <si>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</si>
  <si>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</si>
  <si>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</si>
  <si>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</si>
  <si>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</si>
  <si>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</si>
  <si>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</si>
  <si>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</si>
  <si>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</si>
  <si>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</si>
  <si>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</si>
  <si>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</si>
  <si>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</si>
  <si>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</si>
  <si>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</si>
  <si>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</si>
  <si>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</si>
  <si>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</si>
  <si>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</si>
  <si>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</si>
  <si>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</si>
  <si>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</si>
  <si>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</si>
  <si>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</si>
  <si>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</si>
  <si>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</si>
  <si>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</si>
  <si>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</si>
  <si>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</si>
  <si>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</si>
  <si>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</si>
  <si>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</si>
  <si>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</si>
  <si>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</si>
  <si>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</si>
  <si>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</si>
  <si>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</si>
  <si>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</si>
  <si>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</si>
  <si>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</si>
  <si>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</si>
  <si>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</si>
  <si>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</si>
  <si>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</si>
  <si>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</si>
  <si>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</si>
  <si>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</si>
  <si>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</si>
  <si>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</si>
  <si>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</si>
  <si>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</si>
  <si>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</si>
  <si>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</si>
  <si>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</si>
  <si>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</si>
  <si>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</si>
  <si>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</si>
  <si>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</si>
  <si>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</si>
  <si>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</si>
  <si>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</si>
  <si>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</si>
  <si>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</si>
  <si>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</si>
  <si>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</si>
  <si>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</si>
  <si>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</si>
  <si>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</si>
  <si>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</si>
  <si>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</si>
  <si>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</si>
  <si>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</si>
  <si>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</si>
  <si>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</si>
  <si>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</si>
  <si>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</si>
  <si>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</si>
  <si>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</si>
  <si>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</si>
  <si>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</si>
  <si>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</si>
  <si>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</si>
  <si>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</si>
  <si>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</si>
  <si>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</si>
  <si>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</si>
  <si>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</si>
  <si>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</si>
  <si>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</si>
  <si>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</si>
  <si>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</si>
  <si>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</si>
  <si>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</si>
  <si>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</si>
  <si>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</si>
  <si>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</si>
  <si>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</si>
  <si>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</si>
  <si>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</si>
  <si>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</si>
  <si>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</si>
  <si>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</si>
  <si>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</si>
  <si>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</si>
  <si>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</si>
  <si>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</si>
  <si>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</si>
  <si>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</si>
  <si>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</si>
  <si>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</si>
  <si>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</si>
  <si>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</si>
  <si>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</si>
  <si>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</si>
  <si>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</si>
  <si>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</si>
  <si>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</si>
  <si>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</si>
  <si>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</si>
  <si>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</si>
  <si>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</si>
  <si>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</si>
  <si>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</si>
  <si>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</si>
  <si>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</si>
  <si>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</si>
  <si>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</si>
  <si>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</si>
  <si>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</si>
  <si>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</si>
  <si>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</si>
  <si>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</si>
  <si>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</si>
  <si>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</si>
  <si>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</si>
  <si>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</si>
  <si>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</si>
  <si>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</si>
  <si>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</si>
  <si>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</si>
  <si>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</si>
  <si>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</si>
  <si>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</si>
  <si>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</si>
  <si>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</si>
  <si>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</si>
  <si>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</si>
  <si>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</si>
  <si>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</si>
  <si>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</si>
  <si>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</si>
  <si>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</si>
  <si>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</si>
  <si>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</si>
  <si>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</si>
  <si>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</si>
  <si>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</si>
  <si>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</si>
  <si>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</si>
  <si>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</si>
  <si>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</si>
  <si>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</si>
  <si>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</si>
  <si>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</si>
  <si>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</si>
  <si>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</si>
  <si>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</si>
  <si>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</si>
  <si>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</si>
  <si>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</si>
  <si>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</si>
  <si>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</si>
  <si>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</si>
  <si>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</si>
  <si>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</si>
  <si>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</si>
  <si>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</si>
  <si>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</si>
  <si>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</si>
  <si>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</si>
  <si>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</si>
  <si>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</si>
  <si>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</si>
  <si>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</si>
  <si>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</si>
  <si>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</si>
  <si>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</si>
  <si>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</si>
  <si>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</si>
  <si>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</si>
  <si>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</si>
  <si>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</si>
  <si>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</si>
  <si>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</si>
  <si>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</si>
  <si>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</si>
  <si>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</si>
  <si>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</si>
  <si>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</si>
  <si>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</si>
  <si>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</si>
  <si>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</si>
  <si>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</si>
  <si>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</si>
  <si>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</si>
  <si>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</si>
  <si>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</si>
  <si>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</si>
  <si>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</si>
  <si>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</si>
  <si>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</si>
  <si>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</si>
  <si>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</si>
  <si>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</si>
  <si>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</si>
  <si>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</si>
  <si>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</si>
  <si>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</si>
  <si>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</si>
  <si>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</si>
  <si>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</si>
  <si>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</si>
  <si>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</si>
  <si>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</si>
  <si>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</si>
  <si>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</si>
  <si>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</si>
  <si>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</si>
  <si>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</si>
  <si>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</si>
  <si>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</si>
  <si>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</si>
  <si>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</si>
  <si>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</si>
  <si>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</si>
  <si>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</si>
  <si>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</si>
  <si>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</si>
  <si>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</si>
  <si>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</si>
  <si>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</si>
  <si>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</si>
  <si>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</si>
  <si>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</si>
  <si>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</si>
  <si>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</si>
  <si>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</si>
  <si>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</si>
  <si>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</si>
  <si>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</si>
  <si>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</si>
  <si>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</si>
  <si>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</si>
  <si>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</si>
  <si>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</si>
  <si>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</si>
  <si>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</si>
  <si>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</si>
  <si>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</si>
  <si>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</si>
  <si>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</si>
  <si>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</si>
  <si>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</si>
  <si>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</si>
  <si>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</si>
  <si>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</si>
  <si>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</si>
  <si>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</si>
  <si>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</si>
  <si>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</si>
  <si>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</si>
  <si>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</si>
  <si>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</si>
  <si>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</si>
  <si>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</si>
  <si>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</si>
  <si>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</si>
  <si>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</si>
  <si>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</si>
  <si>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</si>
  <si>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</si>
  <si>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</si>
  <si>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</si>
  <si>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</si>
  <si>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</si>
  <si>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</si>
  <si>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</si>
  <si>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</si>
  <si>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</si>
  <si>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</si>
  <si>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</si>
  <si>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</si>
  <si>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</si>
  <si>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</si>
  <si>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</si>
  <si>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</si>
  <si>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</si>
  <si>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</si>
  <si>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</si>
  <si>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</si>
  <si>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</si>
  <si>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</si>
  <si>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</si>
  <si>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</si>
  <si>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</si>
  <si>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</si>
  <si>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</si>
  <si>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</si>
  <si>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</si>
  <si>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</si>
  <si>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</si>
  <si>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</si>
  <si>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</si>
  <si>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</si>
  <si>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</si>
  <si>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</si>
  <si>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</si>
  <si>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</si>
  <si>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</si>
  <si>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</si>
  <si>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</si>
  <si>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</si>
  <si>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</si>
  <si>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</si>
  <si>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</si>
  <si>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</si>
  <si>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</si>
  <si>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</si>
  <si>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</si>
  <si>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</si>
  <si>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</si>
  <si>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</si>
  <si>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</si>
  <si>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</si>
  <si>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</si>
  <si>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</si>
  <si>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</si>
  <si>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</si>
  <si>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</si>
  <si>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</si>
  <si>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</si>
  <si>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</si>
  <si>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</si>
  <si>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</si>
  <si>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</si>
  <si>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</si>
  <si>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</si>
  <si>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</si>
  <si>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</si>
  <si>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</si>
  <si>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</si>
  <si>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</si>
  <si>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</si>
  <si>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</si>
  <si>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</si>
  <si>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</si>
  <si>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</si>
  <si>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</si>
  <si>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</si>
  <si>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</si>
  <si>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</si>
  <si>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</si>
  <si>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</si>
  <si>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</si>
  <si>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</si>
  <si>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</si>
  <si>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</si>
  <si>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</si>
  <si>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</si>
  <si>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</si>
  <si>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</si>
  <si>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</si>
  <si>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</si>
  <si>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</si>
  <si>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</si>
  <si>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</si>
  <si>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</si>
  <si>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</si>
  <si>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</si>
  <si>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</si>
  <si>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</si>
  <si>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</si>
  <si>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</si>
  <si>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</si>
  <si>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</si>
  <si>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</si>
  <si>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</si>
  <si>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</si>
  <si>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</si>
  <si>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</si>
  <si>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</si>
  <si>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</si>
  <si>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</si>
  <si>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</si>
  <si>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</si>
  <si>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</si>
  <si>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</si>
  <si>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</si>
  <si>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</si>
  <si>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</si>
  <si>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</si>
  <si>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</si>
  <si>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</si>
  <si>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</si>
  <si>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</si>
  <si>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</si>
  <si>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</si>
  <si>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</si>
  <si>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</si>
  <si>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</si>
  <si>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</si>
  <si>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</si>
  <si>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</si>
  <si>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</si>
  <si>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</si>
  <si>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</si>
  <si>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</si>
  <si>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</si>
  <si>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</si>
  <si>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</si>
  <si>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</si>
  <si>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</si>
  <si>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</si>
  <si>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</si>
  <si>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</si>
  <si>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</si>
  <si>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</si>
  <si>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</si>
  <si>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</si>
  <si>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</si>
  <si>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</si>
  <si>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</si>
  <si>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</si>
  <si>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</si>
  <si>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</si>
  <si>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</si>
  <si>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</si>
  <si>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</si>
  <si>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</si>
  <si>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</si>
  <si>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</si>
  <si>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</si>
  <si>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</si>
  <si>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</si>
  <si>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</si>
  <si>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</si>
  <si>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</si>
  <si>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</si>
  <si>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</si>
  <si>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</si>
  <si>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</si>
  <si>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</si>
  <si>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</si>
  <si>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</si>
  <si>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</si>
  <si>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</si>
  <si>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</si>
  <si>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</si>
  <si>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</si>
  <si>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</si>
  <si>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</si>
  <si>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</si>
  <si>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</si>
  <si>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</si>
  <si>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</si>
  <si>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</si>
  <si>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</si>
  <si>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</si>
  <si>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</si>
  <si>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</si>
  <si>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</si>
  <si>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</si>
  <si>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</si>
  <si>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</si>
  <si>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</si>
  <si>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</si>
  <si>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</si>
  <si>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</si>
  <si>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</si>
  <si>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</si>
  <si>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</si>
  <si>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</si>
  <si>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</si>
  <si>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</si>
  <si>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</si>
  <si>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</si>
  <si>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</si>
  <si>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</si>
  <si>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</si>
  <si>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</si>
  <si>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</si>
  <si>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</si>
  <si>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</si>
  <si>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</si>
  <si>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</si>
  <si>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</si>
  <si>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</si>
  <si>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</si>
  <si>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</si>
  <si>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</si>
  <si>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</si>
  <si>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</si>
  <si>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</si>
  <si>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</si>
  <si>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</si>
  <si>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</si>
  <si>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</si>
  <si>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</si>
  <si>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</si>
  <si>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</si>
  <si>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</si>
  <si>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</si>
  <si>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</si>
  <si>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</si>
  <si>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</si>
  <si>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</si>
  <si>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</si>
  <si>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</si>
  <si>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</si>
  <si>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</si>
  <si>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</si>
  <si>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</si>
  <si>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</si>
  <si>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</si>
  <si>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</si>
  <si>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</si>
  <si>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</si>
  <si>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</si>
  <si>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</si>
  <si>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</si>
  <si>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</si>
  <si>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</si>
  <si>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</si>
  <si>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</si>
  <si>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</si>
  <si>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</si>
  <si>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</si>
  <si>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</si>
  <si>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</si>
  <si>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</si>
  <si>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</si>
  <si>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</si>
  <si>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</si>
  <si>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</si>
  <si>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</si>
  <si>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</si>
  <si>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</si>
  <si>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</si>
  <si>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</si>
  <si>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</si>
  <si>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</si>
  <si>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</si>
  <si>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</si>
  <si>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</si>
  <si>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</si>
  <si>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</si>
  <si>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</si>
  <si>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</si>
  <si>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</si>
  <si>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</si>
  <si>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</si>
  <si>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</si>
  <si>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</si>
  <si>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</si>
  <si>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</si>
  <si>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</si>
  <si>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</si>
  <si>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</si>
  <si>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</si>
  <si>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</si>
  <si>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</si>
  <si>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</si>
  <si>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</si>
  <si>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</si>
  <si>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</si>
  <si>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</si>
  <si>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</si>
  <si>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</si>
  <si>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</si>
  <si>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</si>
  <si>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</si>
  <si>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</si>
  <si>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</si>
  <si>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</si>
  <si>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</si>
  <si>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</si>
  <si>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</si>
  <si>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</si>
  <si>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</si>
  <si>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</si>
  <si>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</si>
  <si>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</si>
  <si>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</si>
  <si>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</si>
  <si>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</si>
  <si>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</si>
  <si>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</si>
  <si>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</si>
  <si>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</si>
  <si>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</si>
  <si>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</si>
  <si>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</si>
  <si>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</si>
  <si>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</si>
  <si>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</si>
  <si>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</si>
  <si>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</si>
  <si>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</si>
  <si>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</si>
  <si>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</si>
  <si>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</si>
  <si>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</si>
  <si>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</si>
  <si>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</si>
  <si>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</si>
  <si>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</si>
  <si>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</si>
  <si>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</si>
  <si>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</si>
  <si>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</si>
  <si>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</si>
  <si>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</si>
  <si>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</si>
  <si>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</si>
  <si>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</si>
  <si>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</si>
  <si>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</si>
  <si>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</si>
  <si>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</si>
  <si>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</si>
  <si>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</si>
  <si>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</si>
  <si>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</si>
  <si>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</si>
  <si>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</si>
  <si>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</si>
  <si>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</si>
  <si>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</si>
  <si>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</si>
  <si>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</si>
  <si>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</si>
  <si>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</si>
  <si>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</si>
  <si>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</si>
  <si>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</si>
  <si>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</si>
  <si>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</si>
  <si>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</si>
  <si>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</si>
  <si>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</si>
  <si>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</si>
  <si>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</si>
  <si>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</si>
  <si>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</si>
  <si>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</si>
  <si>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</si>
  <si>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</si>
  <si>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</si>
  <si>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</si>
  <si>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</si>
  <si>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</si>
  <si>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</si>
  <si>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</si>
  <si>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</si>
  <si>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</si>
  <si>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</si>
  <si>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</si>
  <si>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</si>
  <si>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</si>
  <si>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</si>
  <si>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</si>
  <si>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</si>
  <si>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</si>
  <si>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</si>
  <si>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</si>
  <si>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</si>
  <si>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</si>
  <si>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</si>
  <si>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</si>
  <si>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</si>
  <si>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</si>
  <si>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</si>
  <si>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</si>
  <si>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</si>
  <si>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</si>
  <si>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</si>
  <si>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</si>
  <si>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</si>
  <si>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</si>
  <si>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</si>
  <si>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</si>
  <si>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</si>
  <si>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</si>
  <si>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</si>
  <si>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</si>
  <si>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</si>
  <si>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</si>
  <si>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</si>
  <si>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</si>
  <si>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</si>
  <si>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</si>
  <si>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</si>
  <si>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</si>
  <si>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</si>
  <si>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</si>
  <si>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</si>
  <si>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</si>
  <si>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</si>
  <si>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</si>
  <si>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</si>
  <si>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</si>
  <si>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</si>
  <si>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</si>
  <si>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</si>
  <si>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</si>
  <si>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</si>
  <si>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</si>
  <si>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</si>
  <si>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</si>
  <si>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</si>
  <si>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</si>
  <si>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</si>
  <si>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</si>
  <si>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</si>
  <si>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</si>
  <si>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</si>
  <si>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</si>
  <si>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</si>
  <si>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</si>
  <si>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</si>
  <si>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</si>
  <si>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</si>
  <si>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</si>
  <si>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</si>
  <si>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</si>
  <si>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</si>
  <si>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</si>
  <si>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</si>
  <si>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</si>
  <si>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</si>
  <si>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</si>
  <si>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</si>
  <si>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</si>
  <si>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</si>
  <si>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</si>
  <si>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</si>
  <si>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</si>
  <si>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</si>
  <si>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</si>
  <si>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</si>
  <si>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</si>
  <si>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</si>
  <si>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</si>
  <si>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</si>
  <si>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</si>
  <si>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</si>
  <si>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</si>
  <si>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</si>
  <si>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</si>
  <si>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</si>
  <si>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</si>
  <si>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</si>
  <si>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</si>
  <si>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</si>
  <si>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</si>
  <si>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</si>
  <si>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</si>
  <si>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</si>
  <si>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</si>
  <si>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</si>
  <si>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</si>
  <si>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</si>
  <si>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</si>
  <si>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</si>
  <si>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</si>
  <si>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</si>
  <si>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</si>
  <si>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</si>
  <si>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</si>
  <si>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</si>
  <si>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</si>
  <si>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</si>
  <si>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</si>
  <si>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</si>
  <si>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</si>
  <si>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</si>
  <si>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</si>
  <si>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</si>
  <si>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</si>
  <si>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</si>
  <si>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</si>
  <si>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</si>
  <si>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</si>
  <si>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</si>
  <si>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</si>
  <si>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</si>
  <si>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</si>
  <si>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</si>
  <si>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</si>
  <si>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</si>
  <si>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</si>
  <si>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</si>
  <si>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</si>
  <si>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</si>
  <si>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</si>
  <si>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</si>
  <si>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</si>
  <si>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</si>
  <si>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</si>
  <si>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</si>
  <si>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</si>
  <si>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</si>
  <si>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</si>
  <si>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</si>
  <si>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</si>
  <si>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</si>
  <si>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</si>
  <si>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</si>
  <si>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</si>
  <si>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</si>
  <si>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</si>
  <si>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</si>
  <si>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</si>
  <si>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</si>
  <si>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</si>
  <si>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</si>
  <si>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</si>
  <si>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</si>
  <si>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</si>
  <si>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</si>
  <si>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</si>
  <si>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</si>
  <si>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</si>
  <si>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</si>
  <si>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</si>
  <si>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</si>
  <si>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</si>
  <si>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</si>
  <si>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</si>
  <si>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</si>
  <si>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</si>
  <si>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</si>
  <si>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</si>
  <si>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</si>
  <si>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</si>
  <si>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</si>
  <si>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</si>
  <si>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</si>
  <si>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</si>
  <si>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</si>
  <si>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</si>
  <si>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</si>
  <si>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</si>
  <si>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</si>
  <si>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</si>
  <si>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</si>
  <si>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</si>
  <si>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</si>
  <si>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</si>
  <si>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</si>
  <si>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</si>
  <si>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</si>
  <si>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</si>
  <si>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</si>
  <si>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</si>
  <si>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</si>
  <si>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</si>
  <si>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</si>
  <si>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</si>
  <si>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</si>
  <si>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</si>
  <si>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</si>
  <si>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</si>
  <si>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</si>
  <si>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</si>
  <si>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</si>
  <si>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</si>
  <si>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</si>
  <si>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</si>
  <si>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</si>
  <si>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</si>
  <si>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</si>
  <si>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</si>
  <si>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</si>
  <si>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</si>
  <si>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</si>
  <si>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</si>
  <si>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</si>
  <si>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</si>
  <si>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</si>
  <si>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</si>
  <si>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</si>
  <si>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</si>
  <si>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</si>
  <si>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</si>
  <si>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</si>
  <si>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</si>
  <si>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</si>
  <si>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</si>
  <si>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</si>
  <si>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</si>
  <si>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</si>
  <si>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</si>
  <si>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</si>
  <si>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</si>
  <si>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</si>
  <si>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</si>
  <si>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</si>
  <si>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</si>
  <si>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</si>
  <si>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</si>
  <si>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</si>
  <si>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</si>
  <si>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</si>
  <si>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</si>
  <si>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</si>
  <si>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</si>
  <si>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</si>
  <si>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</si>
  <si>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</si>
  <si>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</si>
  <si>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</si>
  <si>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</si>
  <si>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</si>
  <si>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</si>
  <si>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</si>
  <si>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</si>
  <si>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</si>
  <si>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</si>
  <si>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</si>
  <si>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</si>
  <si>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</si>
  <si>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</si>
  <si>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</si>
  <si>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</si>
  <si>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</si>
  <si>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</si>
  <si>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</si>
  <si>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</si>
  <si>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</si>
  <si>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</si>
  <si>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</si>
  <si>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</si>
  <si>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</si>
  <si>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</si>
  <si>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</si>
  <si>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</si>
  <si>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</si>
  <si>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</si>
  <si>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</si>
  <si>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</si>
  <si>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</si>
  <si>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</si>
  <si>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</si>
  <si>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</si>
  <si>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</si>
  <si>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</si>
  <si>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</si>
  <si>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</si>
  <si>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</si>
  <si>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</si>
  <si>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</si>
  <si>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</si>
  <si>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</si>
  <si>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</si>
  <si>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</si>
  <si>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</si>
  <si>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</si>
  <si>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</si>
  <si>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</si>
  <si>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</si>
  <si>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</si>
  <si>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</si>
  <si>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</si>
  <si>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</si>
  <si>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</si>
  <si>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</si>
  <si>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</si>
  <si>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</si>
  <si>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</si>
  <si>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</si>
  <si>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</si>
  <si>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</si>
  <si>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</si>
  <si>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</si>
  <si>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</si>
  <si>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</si>
  <si>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</si>
  <si>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</si>
  <si>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</si>
  <si>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</si>
  <si>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</si>
  <si>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</si>
  <si>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</si>
  <si>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</si>
  <si>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</si>
  <si>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</si>
  <si>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</si>
  <si>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</si>
  <si>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</si>
  <si>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</si>
  <si>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</si>
  <si>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</si>
  <si>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</si>
  <si>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</si>
  <si>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</si>
  <si>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</si>
  <si>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</si>
  <si>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</si>
  <si>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</si>
  <si>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</si>
  <si>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</si>
  <si>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</si>
  <si>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</si>
  <si>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</si>
  <si>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</si>
  <si>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</si>
  <si>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</si>
  <si>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</si>
  <si>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</si>
  <si>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</si>
  <si>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</si>
  <si>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</si>
  <si>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</si>
  <si>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</si>
  <si>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</si>
  <si>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</si>
  <si>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</si>
  <si>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</si>
  <si>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</si>
  <si>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</si>
  <si>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</si>
  <si>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</si>
  <si>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</si>
  <si>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</si>
  <si>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</si>
  <si>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</si>
  <si>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</si>
  <si>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</si>
  <si>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</si>
  <si>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</si>
  <si>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</si>
  <si>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</si>
  <si>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</si>
  <si>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</si>
  <si>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</si>
  <si>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</si>
  <si>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</si>
  <si>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</si>
  <si>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</si>
  <si>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</si>
  <si>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</si>
  <si>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</si>
  <si>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</si>
  <si>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</si>
  <si>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</si>
  <si>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</si>
  <si>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</si>
  <si>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</si>
  <si>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</si>
  <si>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</si>
  <si>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</si>
  <si>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</si>
  <si>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</si>
  <si>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</si>
  <si>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</si>
  <si>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</si>
  <si>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</si>
  <si>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</si>
  <si>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</si>
  <si>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</si>
  <si>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</si>
  <si>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</si>
  <si>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</si>
  <si>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</si>
  <si>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</si>
  <si>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</si>
  <si>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</si>
  <si>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</si>
  <si>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</si>
  <si>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</si>
  <si>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</si>
  <si>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</si>
  <si>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</si>
  <si>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</si>
  <si>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</si>
  <si>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</si>
  <si>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</si>
  <si>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</si>
  <si>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</si>
  <si>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</si>
  <si>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</si>
  <si>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</si>
  <si>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</si>
  <si>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</si>
  <si>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</si>
  <si>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</si>
  <si>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</si>
  <si>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</si>
  <si>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</si>
  <si>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</si>
  <si>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</si>
  <si>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</si>
  <si>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</si>
  <si>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</si>
  <si>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</si>
  <si>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</si>
  <si>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</si>
  <si>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</si>
  <si>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</si>
  <si>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</si>
  <si>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</si>
  <si>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</si>
  <si>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</si>
  <si>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</si>
  <si>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</si>
  <si>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</si>
  <si>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</si>
  <si>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</si>
  <si>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</si>
  <si>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</si>
  <si>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</si>
  <si>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</si>
  <si>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</si>
  <si>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</si>
  <si>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</si>
  <si>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</si>
  <si>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</si>
  <si>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</si>
  <si>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</si>
  <si>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</si>
  <si>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</si>
  <si>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</si>
  <si>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</si>
  <si>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</si>
  <si>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</si>
  <si>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</si>
  <si>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</si>
  <si>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</si>
  <si>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</si>
  <si>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</si>
  <si>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</si>
  <si>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</si>
  <si>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</si>
  <si>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</si>
  <si>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</si>
  <si>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</si>
  <si>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</si>
  <si>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</si>
  <si>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</si>
  <si>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</si>
  <si>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</si>
  <si>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</si>
  <si>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</si>
  <si>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</si>
  <si>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</si>
  <si>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</si>
  <si>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</si>
  <si>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</si>
  <si>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</si>
  <si>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</si>
  <si>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</si>
  <si>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</si>
  <si>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</si>
  <si>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</si>
  <si>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</si>
  <si>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</si>
  <si>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</si>
  <si>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</si>
  <si>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</si>
  <si>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</si>
  <si>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</si>
  <si>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</si>
  <si>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</si>
  <si>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</si>
  <si>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</si>
  <si>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</si>
  <si>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</si>
  <si>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</si>
  <si>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</si>
  <si>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</si>
  <si>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</si>
  <si>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</si>
  <si>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</si>
  <si>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</si>
  <si>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</si>
  <si>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</si>
  <si>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</si>
  <si>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</si>
  <si>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</si>
  <si>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</si>
  <si>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</si>
  <si>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</si>
  <si>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</si>
  <si>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</si>
  <si>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</si>
  <si>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</si>
  <si>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</si>
  <si>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</si>
  <si>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</si>
  <si>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</si>
  <si>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</si>
  <si>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</si>
  <si>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</si>
  <si>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</si>
  <si>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</si>
  <si>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</si>
  <si>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</si>
  <si>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</si>
  <si>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</si>
  <si>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</si>
  <si>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</si>
  <si>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</si>
  <si>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</si>
  <si>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</si>
  <si>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</si>
  <si>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</si>
  <si>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</si>
  <si>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</si>
  <si>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</si>
  <si>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</si>
  <si>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</si>
  <si>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</si>
  <si>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</si>
  <si>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</si>
  <si>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</si>
  <si>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</si>
  <si>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</si>
  <si>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</si>
  <si>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</si>
  <si>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</si>
  <si>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</si>
  <si>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</si>
  <si>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</si>
  <si>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</si>
  <si>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</si>
  <si>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</si>
  <si>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</si>
  <si>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</si>
  <si>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</si>
  <si>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</si>
  <si>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</si>
  <si>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</si>
  <si>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</si>
  <si>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</si>
  <si>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</si>
  <si>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</si>
  <si>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</si>
  <si>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</si>
  <si>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</si>
  <si>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</si>
  <si>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</si>
  <si>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</si>
  <si>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</si>
  <si>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</si>
  <si>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</si>
  <si>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</si>
  <si>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</si>
  <si>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</si>
  <si>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</si>
  <si>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</si>
  <si>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</si>
  <si>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</si>
  <si>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</si>
  <si>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</si>
  <si>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</si>
  <si>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</si>
  <si>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</si>
  <si>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</si>
  <si>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</si>
  <si>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</si>
  <si>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</si>
  <si>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</si>
  <si>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</si>
  <si>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</si>
  <si>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</si>
  <si>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</si>
  <si>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</si>
  <si>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</si>
  <si>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</si>
  <si>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</si>
  <si>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</si>
  <si>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</si>
  <si>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</si>
  <si>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</si>
  <si>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</si>
  <si>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</si>
  <si>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</si>
  <si>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</si>
  <si>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</si>
  <si>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</si>
  <si>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</si>
  <si>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</si>
  <si>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</si>
  <si>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</si>
  <si>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</si>
  <si>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</si>
  <si>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</si>
  <si>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</si>
  <si>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</si>
  <si>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</si>
  <si>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</si>
  <si>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</si>
  <si>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</si>
  <si>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</si>
  <si>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</si>
  <si>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</si>
  <si>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</si>
  <si>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</si>
  <si>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</si>
  <si>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</si>
  <si>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</si>
  <si>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</si>
  <si>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</si>
  <si>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</si>
  <si>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</si>
  <si>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</si>
  <si>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</si>
  <si>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</si>
  <si>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</si>
  <si>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</si>
  <si>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</si>
  <si>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</si>
  <si>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</si>
  <si>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</si>
  <si>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</si>
  <si>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</si>
  <si>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</si>
  <si>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</si>
  <si>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</si>
  <si>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</si>
  <si>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</si>
  <si>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</si>
  <si>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</si>
  <si>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</si>
  <si>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</si>
  <si>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</si>
  <si>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</si>
  <si>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</si>
  <si>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</si>
  <si>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</si>
  <si>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</si>
  <si>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</si>
  <si>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</si>
  <si>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</si>
  <si>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</si>
  <si>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</si>
  <si>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</si>
  <si>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</si>
  <si>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</si>
  <si>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</si>
  <si>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</si>
  <si>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</si>
  <si>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</si>
  <si>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</si>
  <si>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</si>
  <si>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</si>
  <si>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</si>
  <si>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</si>
  <si>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</si>
  <si>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</si>
  <si>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</si>
  <si>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</si>
  <si>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</si>
  <si>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</si>
  <si>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</si>
  <si>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</si>
  <si>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</si>
  <si>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</si>
  <si>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</si>
  <si>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</si>
  <si>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</si>
  <si>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</si>
  <si>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</si>
  <si>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</si>
  <si>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</si>
  <si>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</si>
  <si>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</si>
  <si>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</si>
  <si>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</si>
  <si>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</si>
  <si>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</si>
  <si>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</si>
  <si>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</si>
  <si>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</si>
  <si>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</si>
  <si>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</si>
  <si>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</si>
  <si>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</si>
  <si>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</si>
  <si>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</si>
  <si>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</si>
  <si>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</si>
  <si>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</si>
  <si>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</si>
  <si>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</si>
  <si>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</si>
  <si>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</si>
  <si>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</si>
  <si>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</si>
  <si>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</si>
  <si>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</si>
  <si>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</si>
  <si>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</si>
  <si>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</si>
  <si>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</si>
  <si>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</si>
  <si>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</si>
  <si>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</si>
  <si>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</si>
  <si>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</si>
  <si>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</si>
  <si>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</si>
  <si>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</si>
  <si>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</si>
  <si>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</si>
  <si>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</si>
  <si>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</si>
  <si>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</si>
  <si>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</si>
  <si>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</si>
  <si>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</si>
  <si>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</si>
  <si>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</si>
  <si>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</si>
  <si>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</si>
  <si>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</si>
  <si>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</si>
  <si>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</si>
  <si>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</si>
  <si>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</si>
  <si>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</si>
  <si>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</si>
  <si>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</si>
  <si>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</si>
  <si>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</si>
  <si>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</si>
  <si>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</si>
  <si>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</si>
  <si>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</si>
  <si>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</si>
  <si>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</si>
  <si>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</si>
  <si>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</si>
  <si>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</si>
  <si>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</si>
  <si>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</si>
  <si>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</si>
  <si>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</si>
  <si>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</si>
  <si>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</si>
  <si>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</si>
  <si>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</si>
  <si>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</si>
  <si>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</si>
  <si>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</si>
  <si>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</si>
  <si>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</si>
  <si>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</si>
  <si>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</si>
  <si>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</si>
  <si>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</si>
  <si>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</si>
  <si>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</si>
  <si>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</si>
  <si>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</si>
  <si>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</si>
  <si>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</si>
  <si>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</si>
  <si>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</si>
  <si>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</si>
  <si>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</si>
  <si>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</si>
  <si>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</si>
  <si>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</si>
  <si>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</si>
  <si>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</si>
  <si>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</si>
  <si>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</si>
  <si>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</si>
  <si>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</si>
  <si>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</si>
  <si>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</si>
  <si>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</si>
  <si>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</si>
  <si>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</si>
  <si>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</si>
  <si>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</si>
  <si>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</si>
  <si>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</si>
  <si>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</si>
  <si>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</si>
  <si>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</si>
  <si>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</si>
  <si>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</si>
  <si>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</si>
  <si>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</si>
  <si>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</si>
  <si>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</si>
  <si>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</si>
  <si>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</si>
  <si>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</si>
  <si>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</si>
  <si>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</si>
  <si>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</si>
  <si>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</si>
  <si>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</si>
  <si>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</si>
  <si>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</si>
  <si>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</si>
  <si>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</si>
  <si>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</si>
  <si>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</si>
  <si>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</si>
  <si>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</si>
  <si>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</si>
  <si>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</si>
  <si>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</si>
  <si>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</si>
  <si>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</si>
  <si>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</si>
  <si>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</si>
  <si>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</si>
  <si>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</si>
  <si>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</si>
  <si>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</si>
  <si>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</si>
  <si>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</si>
  <si>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</si>
  <si>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</si>
  <si>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</si>
  <si>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</si>
  <si>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</si>
  <si>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</si>
  <si>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</si>
  <si>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</si>
  <si>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</si>
  <si>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</si>
  <si>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</si>
  <si>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</si>
  <si>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</si>
  <si>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</si>
  <si>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</si>
  <si>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</si>
  <si>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</si>
  <si>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</si>
  <si>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</si>
  <si>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</si>
  <si>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</si>
  <si>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</si>
  <si>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</si>
  <si>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</si>
  <si>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</si>
  <si>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</si>
  <si>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</si>
  <si>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</si>
  <si>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</si>
  <si>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</si>
  <si>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</si>
  <si>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</si>
  <si>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</si>
  <si>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</si>
  <si>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</si>
  <si>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</si>
  <si>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</si>
  <si>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</si>
  <si>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</si>
  <si>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</si>
  <si>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</si>
  <si>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</si>
  <si>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</si>
  <si>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</si>
  <si>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</si>
  <si>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</si>
  <si>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</si>
  <si>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</si>
  <si>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</si>
  <si>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</si>
  <si>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</si>
  <si>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</si>
  <si>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</si>
  <si>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</si>
  <si>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</si>
  <si>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</si>
  <si>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</si>
  <si>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</si>
  <si>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</si>
  <si>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</si>
  <si>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</si>
  <si>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</si>
  <si>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</si>
  <si>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</si>
  <si>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</si>
  <si>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</si>
  <si>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</si>
  <si>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</si>
  <si>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</si>
  <si>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</si>
  <si>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</si>
  <si>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</si>
  <si>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</si>
  <si>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</si>
  <si>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</si>
  <si>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</si>
  <si>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</si>
  <si>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</si>
  <si>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</si>
  <si>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</si>
  <si>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</si>
  <si>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</si>
  <si>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</si>
  <si>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</si>
  <si>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</si>
  <si>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</si>
  <si>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</si>
  <si>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</si>
  <si>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</si>
  <si>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</si>
  <si>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</si>
  <si>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</si>
  <si>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</si>
  <si>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</si>
  <si>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</si>
  <si>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</si>
  <si>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</si>
  <si>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</si>
  <si>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</si>
  <si>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</si>
  <si>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</si>
  <si>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</si>
  <si>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</si>
  <si>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</si>
  <si>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</si>
  <si>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</si>
  <si>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</si>
  <si>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</si>
  <si>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</si>
  <si>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</si>
  <si>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</si>
  <si>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</si>
  <si>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</si>
  <si>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</si>
  <si>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</si>
  <si>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</si>
  <si>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</si>
  <si>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</si>
  <si>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</si>
  <si>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</si>
  <si>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</si>
  <si>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</si>
  <si>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</si>
  <si>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</si>
  <si>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</si>
  <si>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</si>
  <si>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</si>
  <si>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</si>
  <si>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</si>
  <si>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</si>
  <si>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</si>
  <si>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</si>
  <si>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</si>
  <si>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</si>
  <si>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</si>
  <si>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</si>
  <si>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</si>
  <si>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</si>
  <si>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</si>
  <si>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</si>
  <si>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</si>
  <si>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</si>
  <si>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</si>
  <si>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</si>
  <si>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</si>
  <si>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</si>
  <si>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</si>
  <si>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</si>
  <si>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</si>
  <si>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</si>
  <si>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</si>
  <si>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</si>
  <si>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</si>
  <si>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</si>
  <si>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</si>
  <si>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</si>
  <si>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</si>
  <si>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</si>
  <si>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</si>
  <si>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</si>
  <si>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</si>
  <si>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</si>
  <si>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</si>
  <si>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</si>
  <si>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</si>
  <si>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</si>
  <si>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</si>
  <si>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</si>
  <si>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</si>
  <si>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</si>
  <si>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</si>
  <si>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</si>
  <si>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</si>
  <si>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</si>
  <si>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</si>
  <si>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</si>
  <si>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</si>
  <si>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</si>
  <si>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</si>
  <si>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</si>
  <si>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</si>
  <si>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</si>
  <si>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</si>
  <si>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</si>
  <si>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</si>
  <si>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</si>
  <si>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</si>
  <si>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</si>
  <si>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</si>
  <si>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</si>
  <si>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</si>
  <si>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</si>
  <si>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</si>
  <si>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</si>
  <si>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</si>
  <si>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</si>
  <si>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</si>
  <si>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</si>
  <si>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</si>
  <si>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</si>
  <si>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</si>
  <si>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</si>
  <si>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</si>
  <si>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</si>
  <si>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</si>
  <si>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</si>
  <si>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</si>
  <si>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</si>
  <si>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</si>
  <si>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</si>
  <si>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</si>
  <si>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</si>
  <si>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</si>
  <si>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</si>
  <si>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</si>
  <si>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</si>
  <si>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</si>
  <si>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</si>
  <si>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</si>
  <si>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</si>
  <si>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</si>
  <si>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</si>
  <si>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</si>
  <si>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</si>
  <si>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</si>
  <si>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</si>
  <si>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</si>
  <si>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</si>
  <si>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</si>
  <si>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</si>
  <si>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</si>
  <si>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</si>
  <si>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</si>
  <si>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</si>
  <si>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</si>
  <si>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</si>
  <si>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</si>
  <si>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</si>
  <si>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</si>
  <si>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</si>
  <si>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</si>
  <si>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</si>
  <si>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</si>
  <si>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</si>
  <si>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</si>
  <si>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</si>
  <si>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</si>
  <si>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</si>
  <si>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</si>
  <si>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</si>
  <si>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</si>
  <si>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</si>
  <si>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</si>
  <si>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</si>
  <si>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</si>
  <si>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</si>
  <si>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</si>
  <si>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</si>
  <si>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</si>
  <si>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</si>
  <si>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</si>
  <si>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</si>
  <si>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</si>
  <si>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</si>
  <si>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</si>
  <si>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</si>
  <si>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</si>
  <si>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</si>
  <si>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</si>
  <si>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</si>
  <si>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</si>
  <si>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</si>
  <si>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</si>
  <si>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</si>
  <si>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</si>
  <si>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</si>
  <si>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</si>
  <si>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</si>
  <si>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</si>
  <si>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</si>
  <si>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</si>
  <si>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</si>
  <si>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</si>
  <si>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</si>
  <si>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</si>
  <si>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</si>
  <si>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</si>
  <si>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</si>
  <si>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</si>
  <si>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</si>
  <si>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</si>
  <si>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</si>
  <si>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</si>
  <si>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</si>
  <si>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</si>
  <si>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</si>
  <si>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</si>
  <si>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</si>
  <si>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</si>
  <si>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</si>
  <si>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</si>
  <si>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</si>
  <si>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</si>
  <si>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</si>
  <si>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</si>
  <si>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</si>
  <si>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</si>
  <si>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</si>
  <si>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</si>
  <si>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</si>
  <si>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</si>
  <si>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</si>
  <si>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</si>
  <si>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</si>
  <si>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</si>
  <si>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</si>
  <si>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</si>
  <si>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</si>
  <si>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</si>
  <si>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</si>
  <si>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</si>
  <si>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</si>
  <si>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</si>
  <si>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</si>
  <si>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</si>
  <si>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</si>
  <si>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</si>
  <si>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</si>
  <si>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</si>
  <si>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</si>
  <si>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</si>
  <si>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</si>
  <si>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</si>
  <si>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</si>
  <si>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</si>
  <si>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</si>
  <si>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</si>
  <si>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</si>
  <si>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</si>
  <si>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</si>
  <si>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</si>
  <si>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</si>
  <si>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</si>
  <si>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</si>
  <si>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</si>
  <si>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</si>
  <si>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</si>
  <si>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</si>
  <si>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</si>
  <si>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</si>
  <si>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</si>
  <si>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</si>
  <si>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</si>
  <si>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</si>
  <si>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</si>
  <si>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</si>
  <si>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</si>
  <si>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</si>
  <si>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</si>
  <si>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</si>
  <si>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</si>
  <si>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</si>
  <si>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</si>
  <si>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</si>
  <si>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</si>
  <si>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</si>
  <si>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</si>
  <si>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</si>
  <si>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</si>
  <si>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</si>
  <si>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</si>
  <si>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</si>
  <si>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</si>
  <si>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</si>
  <si>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</si>
  <si>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</si>
  <si>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</si>
  <si>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</si>
  <si>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</si>
  <si>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</si>
  <si>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</si>
  <si>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</si>
  <si>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</si>
  <si>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</si>
  <si>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</si>
  <si>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</si>
  <si>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</si>
  <si>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</si>
  <si>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</si>
  <si>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</si>
  <si>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</si>
  <si>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</si>
  <si>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</si>
  <si>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</si>
  <si>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</si>
  <si>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</si>
  <si>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</si>
  <si>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</si>
  <si>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</si>
  <si>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</si>
  <si>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</si>
  <si>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</si>
  <si>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</si>
  <si>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</si>
  <si>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</si>
  <si>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</si>
  <si>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</si>
  <si>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</si>
  <si>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</si>
  <si>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</si>
  <si>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</si>
  <si>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</si>
  <si>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</si>
  <si>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</si>
  <si>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</si>
  <si>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</si>
  <si>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</si>
  <si>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</si>
  <si>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</si>
  <si>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</si>
  <si>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</si>
  <si>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</si>
  <si>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</si>
  <si>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</si>
  <si>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</si>
  <si>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</si>
  <si>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</si>
  <si>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</si>
  <si>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</si>
  <si>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</si>
  <si>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</si>
  <si>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</si>
  <si>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</si>
  <si>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</si>
  <si>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</si>
  <si>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</si>
  <si>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</si>
  <si>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</si>
  <si>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</si>
  <si>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</si>
  <si>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</si>
  <si>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</si>
  <si>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</si>
  <si>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</si>
  <si>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</si>
  <si>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</si>
  <si>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</si>
  <si>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</si>
  <si>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</si>
  <si>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</si>
  <si>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</si>
  <si>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</si>
  <si>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</si>
  <si>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</si>
  <si>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</si>
  <si>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</si>
  <si>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</si>
  <si>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</si>
  <si>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</si>
  <si>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</si>
  <si>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</si>
  <si>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</si>
  <si>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</si>
  <si>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</si>
  <si>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</si>
  <si>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</si>
  <si>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</si>
  <si>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</si>
  <si>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</si>
  <si>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</si>
  <si>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</si>
  <si>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</si>
  <si>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</si>
  <si>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</si>
  <si>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</si>
  <si>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</si>
  <si>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</si>
  <si>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</si>
  <si>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</si>
  <si>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</si>
  <si>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</si>
  <si>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</si>
  <si>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</si>
  <si>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</si>
  <si>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</si>
  <si>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</si>
  <si>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</si>
  <si>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</si>
  <si>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</si>
  <si>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</si>
  <si>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</si>
  <si>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</si>
  <si>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</si>
  <si>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</si>
  <si>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</si>
  <si>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</si>
  <si>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</si>
  <si>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</si>
  <si>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</si>
  <si>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</si>
  <si>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</si>
  <si>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</si>
  <si>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</si>
  <si>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</si>
  <si>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</si>
  <si>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</si>
  <si>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</si>
  <si>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</si>
  <si>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</si>
  <si>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</si>
  <si>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</si>
  <si>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</si>
  <si>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</si>
  <si>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</si>
  <si>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</si>
  <si>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</si>
  <si>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</si>
  <si>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</si>
  <si>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</si>
  <si>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</si>
  <si>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</si>
  <si>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</si>
  <si>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</si>
  <si>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</si>
  <si>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</si>
  <si>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</si>
  <si>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</si>
  <si>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</si>
  <si>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</si>
  <si>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</si>
  <si>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</si>
  <si>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</si>
  <si>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</si>
  <si>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</si>
  <si>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</si>
  <si>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</si>
  <si>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</si>
  <si>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</si>
  <si>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</si>
  <si>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</si>
  <si>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</si>
  <si>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</si>
  <si>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</si>
  <si>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</si>
  <si>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</si>
  <si>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</si>
  <si>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</si>
  <si>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</si>
  <si>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</si>
  <si>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</si>
  <si>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</si>
  <si>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</si>
  <si>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</si>
  <si>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</si>
  <si>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</si>
  <si>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</si>
  <si>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</si>
  <si>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</si>
  <si>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</si>
  <si>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</si>
  <si>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</si>
  <si>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</si>
  <si>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</si>
  <si>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</si>
  <si>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</si>
  <si>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</si>
  <si>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</si>
  <si>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</si>
  <si>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</si>
  <si>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</si>
  <si>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</si>
  <si>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</si>
  <si>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</si>
  <si>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</si>
  <si>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</si>
  <si>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</si>
  <si>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</si>
  <si>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</si>
  <si>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</si>
  <si>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</si>
  <si>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</si>
  <si>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</si>
  <si>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</si>
  <si>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</si>
  <si>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</si>
  <si>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</si>
  <si>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</si>
  <si>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</si>
  <si>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</si>
  <si>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</si>
  <si>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</si>
  <si>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</si>
  <si>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</si>
  <si>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</si>
  <si>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</si>
  <si>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</si>
  <si>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</si>
  <si>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</si>
  <si>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</si>
  <si>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</si>
  <si>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</si>
  <si>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</si>
  <si>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</si>
  <si>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</si>
  <si>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</si>
  <si>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</si>
  <si>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</si>
  <si>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</si>
  <si>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</si>
  <si>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</si>
  <si>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</si>
  <si>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</si>
  <si>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</si>
  <si>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</si>
  <si>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</si>
  <si>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</si>
  <si>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</si>
  <si>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</si>
  <si>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</si>
  <si>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</si>
  <si>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</si>
  <si>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</si>
  <si>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</si>
  <si>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</si>
  <si>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</si>
  <si>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</si>
  <si>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</si>
  <si>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</si>
  <si>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</si>
  <si>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</si>
  <si>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</si>
  <si>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</si>
  <si>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</si>
  <si>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</si>
  <si>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</si>
  <si>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</si>
  <si>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</si>
  <si>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</si>
  <si>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</si>
  <si>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</si>
  <si>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</si>
  <si>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</si>
  <si>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</si>
  <si>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</si>
  <si>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</si>
  <si>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</si>
  <si>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</si>
  <si>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</si>
  <si>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</si>
  <si>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</si>
  <si>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</si>
  <si>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</si>
  <si>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</si>
  <si>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</si>
  <si>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</si>
  <si>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</si>
  <si>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</si>
  <si>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</si>
  <si>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</si>
  <si>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</si>
  <si>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</si>
  <si>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</si>
  <si>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</si>
  <si>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</si>
  <si>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</si>
  <si>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</si>
  <si>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</si>
  <si>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</si>
  <si>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</si>
  <si>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</si>
  <si>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</si>
  <si>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</si>
  <si>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</si>
  <si>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</si>
  <si>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</si>
  <si>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</si>
  <si>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</si>
  <si>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</si>
  <si>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</si>
  <si>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</si>
  <si>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</si>
  <si>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</si>
  <si>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</si>
  <si>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</si>
  <si>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</si>
  <si>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</si>
  <si>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</si>
  <si>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</si>
  <si>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</si>
  <si>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</si>
  <si>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</si>
  <si>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</si>
  <si>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</si>
  <si>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</si>
  <si>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</si>
  <si>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</si>
  <si>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</si>
  <si>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</si>
  <si>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</si>
  <si>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</si>
  <si>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</si>
  <si>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</si>
  <si>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</si>
  <si>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</si>
  <si>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</si>
  <si>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</si>
  <si>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</si>
  <si>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</si>
  <si>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</si>
  <si>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</si>
  <si>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</si>
  <si>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</si>
  <si>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</si>
  <si>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</si>
  <si>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</si>
  <si>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</si>
  <si>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</si>
  <si>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</si>
  <si>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</si>
  <si>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</si>
  <si>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</si>
  <si>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</si>
  <si>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</si>
  <si>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</si>
  <si>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</si>
  <si>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</si>
  <si>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</si>
  <si>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</si>
  <si>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</si>
  <si>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</si>
  <si>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</si>
  <si>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</si>
  <si>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</si>
  <si>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</si>
  <si>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</si>
  <si>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</si>
  <si>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</si>
  <si>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</si>
  <si>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</si>
  <si>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</si>
  <si>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</si>
  <si>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</si>
  <si>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</si>
  <si>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</si>
  <si>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</si>
  <si>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</si>
  <si>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</si>
  <si>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</si>
  <si>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</si>
  <si>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</si>
  <si>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</si>
  <si>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</si>
  <si>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</si>
  <si>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</si>
  <si>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</si>
  <si>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</si>
  <si>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</si>
  <si>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</si>
  <si>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</si>
  <si>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</si>
  <si>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</si>
  <si>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</si>
  <si>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</si>
  <si>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</si>
  <si>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</si>
  <si>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</si>
  <si>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</si>
  <si>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</si>
  <si>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</si>
  <si>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</si>
  <si>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</si>
  <si>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</si>
  <si>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</si>
  <si>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</si>
  <si>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</si>
  <si>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</si>
  <si>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</si>
  <si>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</si>
  <si>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</si>
  <si>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</si>
  <si>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</si>
  <si>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</si>
  <si>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</si>
  <si>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</si>
  <si>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</si>
  <si>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</si>
  <si>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</si>
  <si>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</si>
  <si>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</si>
  <si>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</si>
  <si>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</si>
  <si>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</si>
  <si>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</si>
  <si>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</si>
  <si>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</si>
  <si>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</si>
  <si>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</si>
  <si>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</si>
  <si>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</si>
  <si>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</si>
  <si>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</si>
  <si>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</si>
  <si>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</si>
  <si>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</si>
  <si>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</si>
  <si>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</si>
  <si>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</si>
  <si>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</si>
  <si>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</si>
  <si>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</si>
  <si>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</si>
  <si>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</si>
  <si>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</si>
  <si>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</si>
  <si>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</si>
  <si>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</si>
  <si>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</si>
  <si>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</si>
  <si>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</si>
  <si>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</si>
  <si>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</si>
  <si>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</si>
  <si>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</si>
  <si>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</si>
  <si>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</si>
  <si>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</si>
  <si>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</si>
  <si>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</si>
  <si>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</si>
  <si>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</si>
  <si>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</si>
  <si>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</si>
  <si>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</si>
  <si>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</si>
  <si>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</si>
  <si>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</si>
  <si>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</si>
  <si>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</si>
  <si>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</si>
  <si>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</si>
  <si>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</si>
  <si>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</si>
  <si>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</si>
  <si>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</si>
  <si>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</si>
  <si>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</si>
  <si>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</si>
  <si>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</si>
  <si>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</si>
  <si>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</si>
  <si>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</si>
  <si>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</si>
  <si>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</si>
  <si>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</si>
  <si>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</si>
  <si>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</si>
  <si>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</si>
  <si>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</si>
  <si>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</si>
  <si>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</si>
  <si>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</si>
  <si>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</si>
  <si>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</si>
  <si>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</si>
  <si>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</si>
  <si>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</si>
  <si>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</si>
  <si>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</si>
  <si>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</si>
  <si>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</si>
  <si>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</si>
  <si>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</si>
  <si>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</si>
  <si>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</si>
  <si>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</si>
  <si>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</si>
  <si>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</si>
  <si>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</si>
  <si>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</si>
  <si>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</si>
  <si>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</si>
  <si>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</si>
  <si>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</si>
  <si>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</si>
  <si>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</si>
  <si>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</si>
  <si>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</si>
  <si>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</si>
  <si>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</si>
  <si>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</si>
  <si>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</si>
  <si>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</si>
  <si>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</si>
  <si>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</si>
  <si>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</si>
  <si>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</si>
  <si>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</si>
  <si>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</si>
  <si>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</si>
  <si>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</si>
  <si>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</si>
  <si>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</si>
  <si>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</si>
  <si>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</si>
  <si>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</si>
  <si>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</si>
  <si>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</si>
  <si>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</si>
  <si>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</si>
  <si>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</si>
  <si>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</si>
  <si>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</si>
  <si>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</si>
  <si>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</si>
  <si>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</si>
  <si>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</si>
  <si>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</si>
  <si>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</si>
  <si>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</si>
  <si>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</si>
  <si>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</si>
  <si>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</si>
  <si>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</si>
  <si>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</si>
  <si>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</si>
  <si>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</si>
  <si>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</si>
  <si>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</si>
  <si>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</si>
  <si>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</si>
  <si>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</si>
  <si>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</si>
  <si>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</si>
  <si>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</si>
  <si>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</si>
  <si>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</si>
  <si>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</si>
  <si>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</si>
  <si>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</si>
  <si>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</si>
  <si>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</si>
  <si>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</si>
  <si>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</si>
  <si>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</si>
  <si>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</si>
  <si>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</si>
  <si>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</si>
  <si>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</si>
  <si>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</si>
  <si>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</si>
  <si>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</si>
  <si>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</si>
  <si>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</si>
  <si>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</si>
  <si>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</si>
  <si>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</si>
  <si>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</si>
  <si>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</si>
  <si>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</si>
  <si>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</si>
  <si>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</si>
  <si>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</si>
  <si>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</si>
  <si>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</si>
  <si>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</si>
  <si>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</si>
  <si>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</si>
  <si>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</si>
  <si>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</si>
  <si>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</si>
  <si>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</si>
  <si>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</si>
  <si>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</si>
  <si>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</si>
  <si>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</si>
  <si>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</si>
  <si>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</si>
  <si>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</si>
  <si>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</si>
  <si>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</si>
  <si>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</si>
  <si>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</si>
  <si>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</si>
  <si>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</si>
  <si>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</si>
  <si>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</si>
  <si>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</si>
  <si>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</si>
  <si>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</si>
  <si>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</si>
  <si>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</si>
  <si>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</si>
  <si>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</si>
  <si>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</si>
  <si>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</si>
  <si>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</si>
  <si>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</si>
  <si>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</si>
  <si>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</si>
  <si>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</si>
  <si>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</si>
  <si>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</si>
  <si>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</si>
  <si>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</si>
  <si>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</si>
  <si>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</si>
  <si>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</si>
  <si>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</si>
  <si>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</si>
  <si>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</si>
  <si>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</si>
  <si>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</si>
  <si>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</si>
  <si>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</si>
  <si>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</si>
  <si>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</si>
  <si>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</si>
  <si>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</si>
  <si>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</si>
  <si>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</si>
  <si>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</si>
  <si>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</si>
  <si>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</si>
  <si>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</si>
  <si>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</si>
  <si>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</si>
  <si>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</si>
  <si>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</si>
  <si>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</si>
  <si>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</si>
  <si>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</si>
  <si>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</si>
  <si>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</si>
  <si>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</si>
  <si>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</si>
  <si>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</si>
  <si>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</si>
  <si>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</si>
  <si>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</si>
  <si>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</si>
  <si>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</si>
  <si>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</si>
  <si>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</si>
  <si>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</si>
  <si>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</si>
  <si>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</si>
  <si>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</si>
  <si>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</si>
  <si>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</si>
  <si>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</si>
  <si>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</si>
  <si>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</si>
  <si>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</si>
  <si>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</si>
  <si>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</si>
  <si>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</si>
  <si>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</si>
  <si>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</si>
  <si>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</si>
  <si>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</si>
  <si>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</si>
  <si>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</si>
  <si>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</si>
  <si>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</si>
  <si>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</si>
  <si>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</si>
  <si>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</si>
  <si>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</si>
  <si>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</si>
  <si>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</si>
  <si>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</si>
  <si>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</si>
  <si>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</si>
  <si>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</si>
  <si>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</si>
  <si>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</si>
  <si>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</si>
  <si>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</si>
  <si>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</si>
  <si>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</si>
  <si>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</si>
  <si>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</si>
  <si>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</si>
  <si>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</si>
  <si>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</si>
  <si>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</si>
  <si>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</si>
  <si>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</si>
  <si>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</si>
  <si>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</si>
  <si>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</si>
  <si>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</si>
  <si>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</si>
  <si>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</si>
  <si>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</si>
  <si>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</si>
  <si>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</si>
  <si>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</si>
  <si>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</si>
  <si>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</si>
  <si>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</si>
  <si>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</si>
  <si>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</si>
  <si>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</si>
  <si>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</si>
  <si>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</si>
  <si>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</si>
  <si>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</si>
  <si>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</si>
  <si>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</si>
  <si>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</si>
  <si>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</si>
  <si>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</si>
  <si>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</si>
  <si>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</si>
  <si>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</si>
  <si>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</si>
  <si>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</si>
  <si>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</si>
  <si>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</si>
  <si>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</si>
  <si>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</si>
  <si>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</si>
  <si>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</si>
  <si>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</si>
  <si>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</si>
  <si>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</si>
  <si>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</si>
  <si>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</si>
  <si>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</si>
  <si>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</si>
  <si>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</si>
  <si>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</si>
  <si>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</si>
  <si>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</si>
  <si>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</si>
  <si>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</si>
  <si>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</si>
  <si>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</si>
  <si>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</si>
  <si>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</si>
  <si>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</si>
  <si>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</si>
  <si>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</si>
  <si>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</si>
  <si>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</si>
  <si>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</si>
  <si>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</si>
  <si>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</si>
  <si>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</si>
  <si>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</si>
  <si>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</si>
  <si>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</si>
  <si>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</si>
  <si>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</si>
  <si>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</si>
  <si>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</si>
  <si>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</si>
  <si>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</si>
  <si>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</si>
  <si>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</si>
  <si>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</si>
  <si>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</si>
  <si>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</si>
  <si>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</si>
  <si>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</si>
  <si>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</si>
  <si>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</si>
  <si>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</si>
  <si>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</si>
  <si>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</si>
  <si>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</si>
  <si>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</si>
  <si>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</si>
  <si>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</si>
  <si>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</si>
  <si>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</si>
  <si>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</si>
  <si>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</si>
  <si>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</si>
  <si>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</si>
  <si>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</si>
  <si>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</si>
  <si>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</si>
  <si>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</si>
  <si>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</si>
  <si>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</si>
  <si>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</si>
  <si>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</si>
  <si>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</si>
  <si>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</si>
  <si>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</si>
  <si>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</si>
  <si>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</si>
  <si>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</si>
  <si>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</si>
  <si>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</si>
  <si>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</si>
  <si>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</si>
  <si>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</si>
  <si>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</si>
  <si>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</si>
  <si>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</si>
  <si>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</si>
  <si>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</si>
  <si>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</si>
  <si>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</si>
  <si>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</si>
  <si>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</si>
  <si>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</si>
  <si>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</si>
  <si>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</si>
  <si>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</si>
  <si>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</si>
  <si>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</si>
  <si>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</si>
  <si>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</si>
  <si>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</si>
  <si>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</si>
  <si>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</si>
  <si>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</si>
  <si>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</si>
  <si>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</si>
  <si>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</si>
  <si>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</si>
  <si>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</si>
  <si>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</si>
  <si>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</si>
  <si>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</si>
  <si>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</si>
  <si>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</si>
  <si>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</si>
  <si>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</si>
  <si>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</si>
  <si>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</si>
  <si>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</si>
  <si>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</si>
  <si>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</si>
  <si>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</si>
  <si>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</si>
  <si>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</si>
  <si>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</si>
  <si>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</si>
  <si>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</si>
  <si>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</si>
  <si>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</si>
  <si>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</si>
  <si>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</si>
  <si>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</si>
  <si>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</si>
  <si>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</si>
  <si>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</si>
  <si>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</si>
  <si>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</si>
  <si>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</si>
  <si>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</si>
  <si>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</si>
  <si>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</si>
  <si>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</si>
  <si>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</si>
  <si>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</si>
  <si>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</si>
  <si>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</si>
  <si>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</si>
  <si>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</si>
  <si>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</si>
  <si>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</si>
  <si>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</si>
  <si>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</si>
  <si>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</si>
  <si>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</si>
  <si>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</si>
  <si>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</si>
  <si>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</si>
  <si>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</si>
  <si>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</si>
  <si>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</si>
  <si>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</si>
  <si>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</si>
  <si>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</si>
  <si>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</si>
  <si>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</si>
  <si>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</si>
  <si>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</si>
  <si>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</si>
  <si>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</si>
  <si>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</si>
  <si>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</si>
  <si>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</si>
  <si>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</si>
  <si>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</si>
  <si>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</si>
  <si>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</si>
  <si>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</si>
  <si>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</si>
  <si>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</si>
  <si>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</si>
  <si>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</si>
  <si>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</si>
  <si>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</si>
  <si>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</si>
  <si>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</si>
  <si>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</si>
  <si>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</si>
  <si>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</si>
  <si>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</si>
  <si>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</si>
  <si>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</si>
  <si>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</si>
  <si>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</si>
  <si>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</si>
  <si>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</si>
  <si>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</si>
  <si>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</si>
  <si>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</si>
  <si>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</si>
  <si>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</si>
  <si>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</si>
  <si>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</si>
  <si>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</si>
  <si>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</si>
  <si>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</si>
  <si>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</si>
  <si>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</si>
  <si>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</si>
  <si>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</si>
  <si>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</si>
  <si>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</si>
  <si>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</si>
  <si>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</si>
  <si>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</si>
  <si>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</si>
  <si>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</si>
  <si>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</si>
  <si>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</si>
  <si>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</si>
  <si>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</si>
  <si>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</si>
  <si>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</si>
  <si>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</si>
  <si>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</si>
  <si>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</si>
  <si>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</si>
  <si>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</si>
  <si>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</si>
  <si>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</si>
  <si>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</si>
  <si>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</si>
  <si>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</si>
  <si>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</si>
  <si>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</si>
  <si>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</si>
  <si>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</si>
  <si>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</si>
  <si>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</si>
  <si>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</si>
  <si>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</si>
  <si>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</si>
  <si>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</si>
  <si>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</si>
  <si>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</si>
  <si>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</si>
  <si>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</si>
  <si>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</si>
  <si>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</si>
  <si>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</si>
  <si>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</si>
  <si>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</si>
  <si>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</si>
  <si>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</si>
  <si>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</si>
  <si>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</si>
  <si>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</si>
  <si>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</si>
  <si>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</si>
  <si>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</si>
  <si>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</si>
  <si>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</si>
  <si>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</si>
  <si>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</si>
  <si>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</si>
  <si>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</si>
  <si>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</si>
  <si>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</si>
  <si>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</si>
  <si>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</si>
  <si>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</si>
  <si>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</si>
  <si>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</si>
  <si>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</si>
  <si>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</si>
  <si>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</si>
  <si>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</si>
  <si>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</si>
  <si>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</si>
  <si>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</si>
  <si>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</si>
  <si>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</si>
  <si>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</si>
  <si>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</si>
  <si>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</si>
  <si>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</si>
  <si>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</si>
  <si>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</si>
  <si>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</si>
  <si>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</si>
  <si>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</si>
  <si>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</si>
  <si>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</si>
  <si>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</si>
  <si>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</si>
  <si>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</si>
  <si>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</si>
  <si>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</si>
  <si>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</si>
  <si>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</si>
  <si>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</si>
  <si>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</si>
  <si>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</si>
  <si>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</si>
  <si>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</si>
  <si>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</si>
  <si>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</si>
  <si>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</si>
  <si>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</si>
  <si>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</si>
  <si>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</si>
  <si>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</si>
  <si>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</si>
  <si>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</si>
  <si>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</si>
  <si>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</si>
  <si>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</si>
  <si>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</si>
  <si>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</si>
  <si>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</si>
  <si>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</si>
  <si>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</si>
  <si>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</si>
  <si>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</si>
  <si>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</si>
  <si>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</si>
  <si>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</si>
  <si>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</si>
  <si>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</si>
  <si>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</si>
  <si>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</si>
  <si>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</si>
  <si>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</si>
  <si>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</si>
  <si>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</si>
  <si>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</si>
  <si>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</si>
  <si>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</si>
  <si>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</si>
  <si>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</si>
  <si>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</si>
  <si>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</si>
  <si>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</si>
  <si>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</si>
  <si>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</si>
  <si>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</si>
  <si>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</si>
  <si>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</si>
  <si>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</si>
  <si>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</si>
  <si>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</si>
  <si>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</si>
  <si>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</si>
  <si>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</si>
  <si>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</si>
  <si>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</si>
  <si>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</si>
  <si>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</si>
  <si>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</si>
  <si>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</si>
  <si>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</si>
  <si>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</si>
  <si>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</si>
  <si>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</si>
  <si>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</si>
  <si>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</si>
  <si>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</si>
  <si>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</si>
  <si>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</si>
  <si>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</si>
  <si>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</si>
  <si>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</si>
  <si>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</si>
  <si>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</si>
  <si>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</si>
  <si>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</si>
  <si>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</si>
  <si>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</si>
  <si>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</si>
  <si>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</si>
  <si>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</si>
  <si>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</si>
  <si>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</si>
  <si>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</si>
  <si>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</si>
  <si>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</si>
  <si>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</si>
  <si>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</si>
  <si>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</si>
  <si>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</si>
  <si>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</si>
  <si>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</si>
  <si>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</si>
  <si>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</si>
  <si>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</si>
  <si>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</si>
  <si>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</si>
  <si>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</si>
  <si>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</si>
  <si>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</si>
  <si>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</si>
  <si>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</si>
  <si>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</si>
  <si>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</si>
  <si>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</si>
  <si>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</si>
  <si>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</si>
  <si>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</si>
  <si>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</si>
  <si>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</si>
  <si>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</si>
  <si>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</si>
  <si>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</si>
  <si>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</si>
  <si>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</si>
  <si>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</si>
  <si>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</si>
  <si>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</si>
  <si>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</si>
  <si>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</si>
  <si>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</si>
  <si>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</si>
  <si>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</si>
  <si>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</si>
  <si>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</si>
  <si>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</si>
  <si>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</si>
  <si>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</si>
  <si>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</si>
  <si>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</si>
  <si>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</si>
  <si>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</si>
  <si>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</si>
  <si>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</si>
  <si>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</si>
  <si>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</si>
  <si>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</si>
  <si>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</si>
  <si>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</si>
  <si>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</si>
  <si>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</si>
  <si>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</si>
  <si>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</si>
  <si>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</si>
  <si>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</si>
  <si>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</si>
  <si>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</si>
  <si>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</si>
  <si>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</si>
  <si>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</si>
  <si>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</si>
  <si>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</si>
  <si>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</si>
  <si>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</si>
  <si>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</si>
  <si>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</si>
  <si>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</si>
  <si>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</si>
  <si>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</si>
  <si>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</si>
  <si>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</si>
  <si>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</si>
  <si>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</si>
  <si>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</si>
  <si>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</si>
  <si>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</si>
  <si>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</si>
  <si>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</si>
  <si>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</si>
  <si>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</si>
  <si>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</si>
  <si>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</si>
  <si>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</si>
  <si>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</si>
  <si>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</si>
  <si>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</si>
  <si>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</si>
  <si>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</si>
  <si>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</si>
  <si>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</si>
  <si>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</si>
  <si>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</si>
  <si>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</si>
  <si>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</si>
  <si>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</si>
  <si>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</si>
  <si>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</si>
  <si>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</si>
  <si>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</si>
  <si>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</si>
  <si>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</si>
  <si>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</si>
  <si>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</si>
  <si>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</si>
  <si>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</si>
  <si>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</si>
  <si>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</si>
  <si>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</si>
  <si>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</si>
  <si>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</si>
  <si>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</si>
  <si>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</si>
  <si>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</si>
  <si>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</si>
  <si>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</si>
  <si>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</si>
  <si>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</si>
  <si>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</si>
  <si>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</si>
  <si>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</si>
  <si>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</si>
  <si>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</si>
  <si>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</si>
  <si>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</si>
  <si>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</si>
  <si>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</si>
  <si>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</si>
  <si>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</si>
  <si>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</si>
  <si>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</si>
  <si>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</si>
  <si>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</si>
  <si>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</si>
  <si>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</si>
  <si>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</si>
  <si>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</si>
  <si>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</si>
  <si>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</si>
  <si>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</si>
  <si>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</si>
  <si>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</si>
  <si>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</si>
  <si>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</si>
  <si>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</si>
  <si>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</si>
  <si>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</si>
  <si>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</si>
  <si>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</si>
  <si>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</si>
  <si>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</si>
  <si>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</si>
  <si>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</si>
  <si>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</si>
  <si>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</si>
  <si>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</si>
  <si>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</si>
  <si>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</si>
  <si>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</si>
  <si>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</si>
  <si>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</si>
  <si>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</si>
  <si>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</si>
  <si>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</si>
  <si>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</si>
  <si>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</si>
  <si>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</si>
  <si>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</si>
  <si>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</si>
  <si>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</si>
  <si>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</si>
  <si>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</si>
  <si>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</si>
  <si>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</si>
  <si>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</si>
  <si>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</si>
  <si>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</si>
  <si>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</si>
  <si>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</si>
  <si>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</si>
  <si>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</si>
  <si>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</si>
  <si>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</si>
  <si>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</si>
  <si>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</si>
  <si>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</si>
  <si>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</si>
  <si>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</si>
  <si>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</si>
  <si>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</si>
  <si>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</si>
  <si>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</si>
  <si>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</si>
  <si>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</si>
  <si>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</si>
  <si>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</si>
  <si>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</si>
  <si>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</si>
  <si>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</si>
  <si>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</si>
  <si>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</si>
  <si>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</si>
  <si>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</si>
  <si>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</si>
  <si>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</si>
  <si>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</si>
  <si>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</si>
  <si>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</si>
  <si>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</si>
  <si>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</si>
  <si>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</si>
  <si>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</si>
  <si>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</si>
  <si>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</si>
  <si>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</si>
  <si>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</si>
  <si>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</si>
  <si>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</si>
  <si>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</si>
  <si>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</si>
  <si>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</si>
  <si>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</si>
  <si>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</si>
  <si>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</si>
  <si>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</si>
  <si>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</si>
  <si>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</si>
  <si>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</si>
  <si>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</si>
  <si>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</si>
  <si>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</si>
  <si>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</si>
  <si>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</si>
  <si>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</si>
  <si>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</si>
  <si>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</si>
  <si>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</si>
  <si>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</si>
  <si>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</si>
  <si>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</si>
  <si>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</si>
  <si>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</si>
  <si>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</si>
  <si>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</si>
  <si>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</si>
  <si>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</si>
  <si>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</si>
  <si>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</si>
  <si>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</si>
  <si>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</si>
  <si>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</si>
  <si>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</si>
  <si>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</si>
  <si>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</si>
  <si>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</si>
  <si>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</si>
  <si>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</si>
  <si>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</si>
  <si>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</si>
  <si>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</si>
  <si>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</si>
  <si>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</si>
  <si>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</si>
  <si>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</si>
  <si>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</si>
  <si>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</si>
  <si>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</si>
  <si>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</si>
  <si>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</si>
  <si>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</si>
  <si>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</si>
  <si>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</si>
  <si>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</si>
  <si>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</si>
  <si>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</si>
  <si>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</si>
  <si>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</si>
  <si>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</si>
  <si>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</si>
  <si>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</si>
  <si>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</si>
  <si>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</si>
  <si>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</si>
  <si>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</si>
  <si>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</si>
  <si>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</si>
  <si>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</si>
  <si>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</si>
  <si>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</si>
  <si>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</si>
  <si>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</si>
  <si>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</si>
  <si>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</si>
  <si>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</si>
  <si>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</si>
  <si>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</si>
  <si>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</si>
  <si>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</si>
  <si>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</si>
  <si>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</si>
  <si>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</si>
  <si>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</si>
  <si>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</si>
  <si>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</si>
  <si>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</si>
  <si>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</si>
  <si>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</si>
  <si>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</si>
  <si>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</si>
  <si>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</si>
  <si>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</si>
  <si>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</si>
  <si>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</si>
  <si>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</si>
  <si>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</si>
  <si>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</si>
  <si>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</si>
  <si>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</si>
  <si>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</si>
  <si>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</si>
  <si>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</si>
  <si>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</si>
  <si>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</si>
  <si>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</si>
  <si>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</si>
  <si>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</si>
  <si>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</si>
  <si>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</si>
  <si>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</si>
  <si>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</si>
  <si>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</si>
  <si>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</si>
  <si>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</si>
  <si>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</si>
  <si>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</si>
  <si>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</si>
  <si>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</si>
  <si>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</si>
  <si>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</si>
  <si>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</si>
  <si>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</si>
  <si>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</si>
  <si>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</si>
  <si>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</si>
  <si>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</si>
  <si>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</si>
  <si>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</si>
  <si>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</si>
  <si>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</si>
  <si>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</si>
  <si>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</si>
  <si>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</si>
  <si>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</si>
  <si>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</si>
  <si>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</si>
  <si>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</si>
  <si>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</si>
  <si>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</si>
  <si>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</si>
  <si>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</si>
  <si>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</si>
  <si>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</si>
  <si>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</si>
  <si>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</si>
  <si>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</si>
  <si>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</si>
  <si>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</si>
  <si>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</si>
  <si>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</si>
  <si>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</si>
  <si>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</si>
  <si>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</si>
  <si>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</si>
  <si>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</si>
  <si>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</si>
  <si>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</si>
  <si>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</si>
  <si>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</si>
  <si>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</si>
  <si>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</si>
  <si>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</si>
  <si>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</si>
  <si>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</si>
  <si>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</si>
  <si>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</si>
  <si>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</si>
  <si>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</si>
  <si>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</si>
  <si>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</si>
  <si>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</si>
  <si>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</si>
  <si>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</si>
  <si>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</si>
  <si>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</si>
  <si>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</si>
  <si>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</si>
  <si>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</si>
  <si>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</si>
  <si>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</si>
  <si>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</si>
  <si>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</si>
  <si>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</si>
  <si>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</si>
  <si>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</si>
  <si>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</si>
  <si>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</si>
  <si>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</si>
  <si>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</si>
  <si>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</si>
  <si>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</si>
  <si>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</si>
  <si>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</si>
  <si>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</si>
  <si>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</si>
  <si>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</si>
  <si>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</si>
  <si>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</si>
  <si>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</si>
  <si>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</si>
  <si>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</si>
  <si>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</si>
  <si>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</si>
  <si>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</si>
  <si>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</si>
  <si>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</si>
  <si>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</si>
  <si>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</si>
  <si>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</si>
  <si>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</si>
  <si>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</si>
  <si>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</si>
  <si>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</si>
  <si>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</si>
  <si>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</si>
  <si>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</si>
  <si>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</si>
  <si>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</si>
  <si>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</si>
  <si>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</si>
  <si>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</si>
  <si>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</si>
  <si>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</si>
  <si>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</si>
  <si>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</si>
  <si>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</si>
  <si>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</si>
  <si>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</si>
  <si>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</si>
  <si>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</si>
  <si>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</si>
  <si>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</si>
  <si>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</si>
  <si>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</si>
  <si>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</si>
  <si>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</si>
  <si>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</si>
  <si>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</si>
  <si>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</si>
  <si>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</si>
  <si>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</si>
  <si>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</si>
  <si>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</si>
  <si>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</si>
  <si>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</si>
  <si>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</si>
  <si>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</si>
  <si>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</si>
  <si>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</si>
  <si>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</si>
  <si>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</si>
  <si>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</si>
  <si>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</si>
  <si>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</si>
  <si>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</si>
  <si>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</si>
  <si>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</si>
  <si>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</si>
  <si>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</si>
  <si>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</si>
  <si>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</si>
  <si>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</si>
  <si>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</si>
  <si>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</si>
  <si>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</si>
  <si>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</si>
  <si>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</si>
  <si>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</si>
  <si>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</si>
  <si>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</si>
  <si>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</si>
  <si>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</si>
  <si>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</si>
  <si>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</si>
  <si>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</si>
  <si>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</si>
  <si>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</si>
  <si>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</si>
  <si>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</si>
  <si>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</si>
  <si>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</si>
  <si>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</si>
  <si>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</si>
  <si>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</si>
  <si>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</si>
  <si>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</si>
  <si>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</si>
  <si>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</si>
  <si>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</si>
  <si>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</si>
  <si>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</si>
  <si>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</si>
  <si>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</si>
  <si>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</si>
  <si>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</si>
  <si>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</si>
  <si>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</si>
  <si>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</si>
  <si>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</si>
  <si>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</si>
  <si>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</si>
  <si>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</si>
  <si>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</si>
  <si>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</si>
  <si>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</si>
  <si>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</si>
  <si>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</si>
  <si>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</si>
  <si>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</si>
  <si>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</si>
  <si>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</si>
  <si>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</si>
  <si>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</si>
  <si>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</si>
  <si>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</si>
  <si>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</si>
  <si>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</si>
  <si>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</si>
  <si>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</si>
  <si>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</si>
  <si>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</si>
  <si>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</si>
  <si>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</si>
  <si>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</si>
  <si>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</si>
  <si>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</si>
  <si>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</si>
  <si>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</si>
  <si>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</si>
  <si>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</si>
  <si>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</si>
  <si>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</si>
  <si>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</si>
  <si>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</si>
  <si>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</si>
  <si>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</si>
  <si>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</si>
  <si>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</si>
  <si>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</si>
  <si>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</si>
  <si>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</si>
  <si>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</si>
  <si>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</si>
  <si>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</si>
  <si>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</si>
  <si>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</si>
  <si>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</si>
  <si>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</si>
  <si>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</si>
  <si>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</si>
  <si>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</si>
  <si>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</si>
  <si>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</si>
  <si>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</si>
  <si>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</si>
  <si>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</si>
  <si>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</si>
  <si>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</si>
  <si>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</si>
  <si>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</si>
  <si>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</si>
  <si>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</si>
  <si>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</si>
  <si>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</si>
  <si>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</si>
  <si>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</si>
  <si>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</si>
  <si>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</si>
  <si>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</si>
  <si>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</si>
  <si>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</si>
  <si>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</si>
  <si>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</si>
  <si>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</si>
  <si>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</si>
  <si>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</si>
  <si>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</si>
  <si>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</si>
  <si>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</si>
  <si>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</si>
  <si>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</si>
  <si>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</si>
  <si>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</si>
  <si>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</si>
  <si>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</si>
  <si>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</si>
  <si>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</si>
  <si>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</si>
  <si>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</si>
  <si>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</si>
  <si>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</si>
  <si>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</si>
  <si>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</si>
  <si>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</si>
  <si>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</si>
  <si>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</si>
  <si>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</si>
  <si>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</si>
  <si>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</si>
  <si>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</si>
  <si>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</si>
  <si>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</si>
  <si>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</si>
  <si>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</si>
  <si>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</si>
  <si>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</si>
  <si>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</si>
  <si>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</si>
  <si>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</si>
  <si>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</si>
  <si>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</si>
  <si>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</si>
  <si>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</si>
  <si>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</si>
  <si>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</si>
  <si>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</si>
  <si>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</si>
  <si>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</si>
  <si>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</si>
  <si>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</si>
  <si>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</si>
  <si>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</si>
  <si>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</si>
  <si>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</si>
  <si>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</si>
  <si>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</si>
  <si>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</si>
  <si>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</si>
  <si>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</si>
  <si>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</si>
  <si>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</si>
  <si>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</si>
  <si>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</si>
  <si>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</si>
  <si>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</si>
  <si>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</si>
  <si>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</si>
  <si>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</si>
  <si>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</si>
  <si>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</si>
  <si>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</si>
  <si>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</si>
  <si>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</si>
  <si>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</si>
  <si>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</si>
  <si>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</si>
  <si>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</si>
  <si>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</si>
  <si>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</si>
  <si>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</si>
  <si>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</si>
  <si>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</si>
  <si>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</si>
  <si>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</si>
  <si>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</si>
  <si>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</si>
  <si>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</si>
  <si>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</si>
  <si>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</si>
  <si>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</si>
  <si>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</si>
  <si>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</si>
  <si>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</si>
  <si>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</si>
  <si>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</si>
  <si>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</si>
  <si>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</si>
  <si>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</si>
  <si>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</si>
  <si>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</si>
  <si>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</si>
  <si>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</si>
  <si>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</si>
  <si>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</si>
  <si>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</si>
  <si>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</si>
  <si>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</si>
  <si>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</si>
  <si>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</si>
  <si>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</si>
  <si>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</si>
  <si>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</si>
  <si>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</si>
  <si>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</si>
  <si>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</si>
  <si>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</si>
  <si>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</si>
  <si>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</si>
  <si>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</si>
  <si>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</si>
  <si>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</si>
  <si>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</si>
  <si>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</si>
  <si>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</si>
  <si>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</si>
  <si>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</si>
  <si>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</si>
  <si>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</si>
  <si>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</si>
  <si>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</si>
  <si>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</si>
  <si>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</si>
  <si>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</si>
  <si>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</si>
  <si>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</si>
  <si>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</si>
  <si>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</si>
  <si>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</si>
  <si>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</si>
  <si>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</si>
  <si>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</si>
  <si>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</si>
  <si>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</si>
  <si>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</si>
  <si>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</si>
  <si>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</si>
  <si>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</si>
  <si>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</si>
  <si>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</si>
  <si>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</si>
  <si>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</si>
  <si>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</si>
  <si>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</si>
  <si>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</si>
  <si>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</si>
  <si>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</si>
  <si>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</si>
  <si>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</si>
  <si>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</si>
  <si>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</si>
  <si>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</si>
  <si>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</si>
  <si>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</si>
  <si>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</si>
  <si>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</si>
  <si>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</si>
  <si>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</si>
  <si>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</si>
  <si>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</si>
  <si>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</si>
  <si>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</si>
  <si>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</si>
  <si>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</si>
  <si>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</si>
  <si>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</si>
  <si>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</si>
  <si>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</si>
  <si>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</si>
  <si>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</si>
  <si>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</si>
  <si>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</si>
  <si>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</si>
  <si>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</si>
  <si>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</si>
  <si>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</si>
  <si>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</si>
  <si>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</si>
  <si>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</si>
  <si>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</si>
  <si>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</si>
  <si>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</si>
  <si>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</si>
  <si>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</si>
  <si>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</si>
  <si>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</si>
  <si>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</si>
  <si>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</si>
  <si>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</si>
  <si>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</si>
  <si>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</si>
  <si>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</si>
  <si>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</si>
  <si>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</si>
  <si>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</si>
  <si>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</si>
  <si>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</si>
  <si>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</si>
  <si>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</si>
  <si>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</si>
  <si>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</si>
  <si>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</si>
  <si>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</si>
  <si>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</si>
  <si>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</si>
  <si>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</si>
  <si>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</si>
  <si>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</si>
  <si>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</si>
  <si>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</si>
  <si>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</si>
  <si>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</si>
  <si>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</si>
  <si>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</si>
  <si>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</si>
  <si>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</si>
  <si>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</si>
  <si>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</si>
  <si>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</si>
  <si>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</si>
  <si>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</si>
  <si>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</si>
  <si>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</si>
  <si>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</si>
  <si>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</si>
  <si>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</si>
  <si>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</si>
  <si>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</si>
  <si>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</si>
  <si>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</si>
  <si>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</si>
  <si>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</si>
  <si>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</si>
  <si>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</si>
  <si>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</si>
  <si>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</si>
  <si>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</si>
  <si>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</si>
  <si>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</si>
  <si>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</si>
  <si>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</si>
  <si>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</si>
  <si>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</si>
  <si>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</si>
  <si>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</si>
  <si>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</si>
  <si>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</si>
  <si>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</si>
  <si>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</si>
  <si>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</si>
  <si>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</si>
  <si>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</si>
  <si>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</si>
  <si>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</si>
  <si>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</si>
  <si>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</si>
  <si>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</si>
  <si>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</si>
  <si>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</si>
  <si>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</si>
  <si>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</si>
  <si>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</si>
  <si>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</si>
  <si>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</si>
  <si>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</si>
  <si>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</si>
  <si>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</si>
  <si>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</si>
  <si>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</si>
  <si>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</si>
  <si>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</si>
  <si>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</si>
  <si>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</si>
  <si>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</si>
  <si>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</si>
  <si>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</si>
  <si>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</si>
  <si>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</si>
  <si>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</si>
  <si>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</si>
  <si>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</si>
  <si>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</si>
  <si>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</si>
  <si>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</si>
  <si>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</si>
  <si>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</si>
  <si>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</si>
  <si>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</si>
  <si>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</si>
  <si>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</si>
  <si>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</si>
  <si>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</si>
  <si>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</si>
  <si>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</si>
  <si>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</si>
  <si>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</si>
  <si>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</si>
  <si>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</si>
  <si>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</si>
  <si>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</si>
  <si>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</si>
  <si>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</si>
  <si>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</si>
  <si>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</si>
  <si>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</si>
  <si>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</si>
  <si>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</si>
  <si>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</si>
  <si>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</si>
  <si>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</si>
  <si>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</si>
  <si>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</si>
  <si>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</si>
  <si>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</si>
  <si>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</si>
  <si>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</si>
  <si>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</si>
  <si>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</si>
  <si>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</si>
  <si>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</si>
  <si>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</si>
  <si>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</si>
  <si>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</si>
  <si>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</si>
  <si>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</si>
  <si>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</si>
  <si>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</si>
  <si>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</si>
  <si>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</si>
  <si>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</si>
  <si>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</si>
  <si>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</si>
  <si>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</si>
  <si>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</si>
  <si>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</si>
  <si>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</si>
  <si>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</si>
  <si>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</si>
  <si>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</si>
  <si>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</si>
  <si>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</si>
  <si>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</si>
  <si>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</si>
  <si>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</si>
  <si>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</si>
  <si>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</si>
  <si>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</si>
  <si>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</si>
  <si>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</si>
  <si>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</si>
  <si>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</si>
  <si>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</si>
  <si>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</si>
  <si>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</si>
  <si>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</si>
  <si>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</si>
  <si>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</si>
  <si>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</si>
  <si>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</si>
  <si>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</si>
  <si>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</si>
  <si>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</si>
  <si>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</si>
  <si>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</si>
  <si>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</si>
  <si>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</si>
  <si>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</si>
  <si>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</si>
  <si>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</si>
  <si>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</si>
  <si>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</si>
  <si>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</si>
  <si>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</si>
  <si>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</si>
  <si>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</si>
  <si>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</si>
  <si>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</si>
  <si>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</si>
  <si>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</si>
  <si>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</si>
  <si>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</si>
  <si>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</si>
  <si>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</si>
  <si>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</si>
  <si>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</si>
  <si>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</si>
  <si>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</si>
  <si>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</si>
  <si>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</si>
  <si>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</si>
  <si>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</si>
  <si>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</si>
  <si>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</si>
  <si>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</si>
  <si>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</si>
  <si>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</si>
  <si>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</si>
  <si>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</si>
  <si>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</si>
  <si>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</si>
  <si>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</si>
  <si>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</si>
  <si>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</si>
  <si>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</si>
  <si>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</si>
  <si>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</si>
  <si>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</si>
  <si>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</si>
  <si>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</si>
  <si>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</si>
  <si>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</si>
  <si>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</si>
  <si>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</si>
  <si>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</si>
  <si>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</si>
  <si>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</si>
  <si>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</si>
  <si>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</si>
  <si>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</si>
  <si>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</si>
  <si>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</si>
  <si>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</si>
  <si>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</si>
  <si>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</si>
  <si>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</si>
  <si>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</si>
  <si>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</si>
  <si>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</si>
  <si>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</si>
  <si>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</si>
  <si>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</si>
  <si>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</si>
  <si>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</si>
  <si>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</si>
  <si>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</si>
  <si>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</si>
  <si>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</si>
  <si>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</si>
  <si>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</si>
  <si>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</si>
  <si>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</si>
  <si>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</si>
  <si>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</si>
  <si>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</si>
  <si>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</si>
  <si>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</si>
  <si>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</si>
  <si>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</si>
  <si>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</si>
  <si>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</si>
  <si>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</si>
  <si>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</si>
  <si>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</si>
  <si>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</si>
  <si>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</si>
  <si>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</si>
  <si>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</si>
  <si>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</si>
  <si>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</si>
  <si>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</si>
  <si>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</si>
  <si>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</si>
  <si>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</si>
  <si>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</si>
  <si>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</si>
  <si>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</si>
  <si>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</si>
  <si>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</si>
  <si>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</si>
  <si>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</si>
  <si>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</si>
  <si>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</si>
  <si>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</si>
  <si>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</si>
  <si>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</si>
  <si>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</si>
  <si>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</si>
  <si>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</si>
  <si>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</si>
  <si>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</si>
  <si>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</si>
  <si>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</si>
  <si>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</si>
  <si>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</si>
  <si>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</si>
  <si>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</si>
  <si>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</si>
  <si>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</si>
  <si>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</si>
  <si>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</si>
  <si>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</si>
  <si>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</si>
  <si>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</si>
  <si>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</si>
  <si>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</si>
  <si>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</si>
  <si>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</si>
  <si>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</si>
  <si>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</si>
  <si>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</si>
  <si>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</si>
  <si>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</si>
  <si>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</si>
  <si>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</si>
  <si>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</si>
  <si>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</si>
  <si>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</si>
  <si>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</si>
  <si>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</si>
  <si>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</si>
  <si>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</si>
  <si>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</si>
  <si>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</si>
  <si>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</si>
  <si>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</si>
  <si>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</si>
  <si>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</si>
  <si>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</si>
  <si>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</si>
  <si>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</si>
  <si>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</si>
  <si>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</si>
  <si>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</si>
  <si>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</si>
  <si>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</si>
  <si>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</si>
  <si>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</si>
  <si>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</si>
  <si>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</si>
  <si>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</si>
  <si>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</si>
  <si>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</si>
  <si>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</si>
  <si>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</si>
  <si>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</si>
  <si>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</si>
  <si>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</si>
  <si>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</si>
  <si>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</si>
  <si>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</si>
  <si>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</si>
  <si>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</si>
  <si>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</si>
  <si>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</si>
  <si>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</si>
  <si>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</si>
  <si>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</si>
  <si>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</si>
  <si>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</si>
  <si>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</si>
  <si>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</si>
  <si>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</si>
  <si>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</si>
  <si>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</si>
  <si>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</si>
  <si>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</si>
  <si>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</si>
  <si>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</si>
  <si>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</si>
  <si>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</si>
  <si>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</si>
  <si>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</si>
  <si>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</si>
  <si>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</si>
  <si>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</si>
  <si>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</si>
  <si>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</si>
  <si>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</si>
  <si>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</si>
  <si>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</si>
  <si>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</si>
  <si>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</si>
  <si>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</si>
  <si>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</si>
  <si>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</si>
  <si>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</si>
  <si>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</si>
  <si>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</si>
  <si>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</si>
  <si>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</si>
  <si>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</si>
  <si>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</si>
  <si>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</si>
  <si>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</si>
  <si>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</si>
  <si>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</si>
  <si>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</si>
  <si>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</si>
  <si>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</si>
  <si>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</si>
  <si>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</si>
  <si>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</si>
  <si>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</si>
  <si>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</si>
  <si>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</si>
  <si>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</si>
  <si>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</si>
  <si>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</si>
  <si>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</si>
  <si>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</si>
  <si>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</si>
  <si>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</si>
  <si>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</si>
  <si>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</si>
  <si>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</si>
  <si>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</si>
  <si>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</si>
  <si>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</si>
  <si>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</si>
  <si>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</si>
  <si>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</si>
  <si>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</si>
  <si>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</si>
  <si>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</si>
  <si>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</si>
  <si>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</si>
  <si>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</si>
  <si>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</si>
  <si>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</si>
  <si>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</si>
  <si>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</si>
  <si>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</si>
  <si>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</si>
  <si>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</si>
  <si>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</si>
  <si>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</si>
  <si>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</si>
  <si>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</si>
  <si>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</si>
  <si>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</si>
  <si>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</si>
  <si>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</si>
  <si>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</si>
  <si>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</si>
  <si>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</si>
  <si>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</si>
  <si>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</si>
  <si>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</si>
  <si>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</si>
  <si>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</si>
  <si>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</si>
  <si>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</si>
  <si>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</si>
  <si>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</si>
  <si>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</si>
  <si>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</si>
  <si>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</si>
  <si>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</si>
  <si>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</si>
  <si>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</si>
  <si>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</si>
  <si>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</si>
  <si>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</si>
  <si>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</si>
  <si>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</si>
  <si>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</si>
  <si>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</si>
  <si>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</si>
  <si>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</si>
  <si>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</si>
  <si>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</si>
  <si>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</si>
  <si>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</si>
  <si>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</si>
  <si>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</si>
  <si>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</si>
  <si>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</si>
  <si>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</si>
  <si>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</si>
  <si>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</si>
  <si>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</si>
  <si>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</si>
  <si>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</si>
  <si>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</si>
  <si>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</si>
  <si>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</si>
  <si>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</si>
  <si>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</si>
  <si>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</si>
  <si>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</si>
  <si>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</si>
  <si>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</si>
  <si>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</si>
  <si>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</si>
  <si>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</si>
  <si>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</si>
  <si>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</si>
  <si>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</si>
  <si>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</si>
  <si>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</si>
  <si>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</si>
  <si>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</si>
  <si>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</si>
  <si>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</si>
  <si>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</si>
  <si>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</si>
  <si>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</si>
  <si>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</si>
  <si>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</si>
  <si>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</si>
  <si>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</si>
  <si>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</si>
  <si>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</si>
  <si>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</si>
  <si>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</si>
  <si>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</si>
  <si>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</si>
  <si>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</si>
  <si>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</si>
  <si>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</si>
  <si>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</si>
  <si>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</si>
  <si>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</si>
  <si>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</si>
  <si>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</si>
  <si>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</si>
  <si>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</si>
  <si>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</si>
  <si>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</si>
  <si>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</si>
  <si>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</si>
  <si>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</si>
  <si>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</si>
  <si>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</si>
  <si>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</si>
  <si>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</si>
  <si>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</si>
  <si>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</si>
  <si>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</si>
  <si>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</si>
  <si>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</si>
  <si>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</si>
  <si>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</si>
  <si>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</si>
  <si>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</si>
  <si>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</si>
  <si>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</si>
  <si>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</si>
  <si>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</si>
  <si>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</si>
  <si>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</si>
  <si>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</si>
  <si>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</si>
  <si>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</si>
  <si>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</si>
  <si>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</si>
  <si>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</si>
  <si>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</si>
  <si>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</si>
  <si>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</si>
  <si>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</si>
  <si>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</si>
  <si>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</si>
  <si>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</si>
  <si>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</si>
  <si>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</si>
  <si>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</si>
  <si>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</si>
  <si>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</si>
  <si>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</si>
  <si>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</si>
  <si>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</si>
  <si>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</si>
  <si>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</si>
  <si>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</si>
  <si>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</si>
  <si>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</si>
  <si>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</si>
  <si>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</si>
  <si>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</si>
  <si>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</si>
  <si>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</si>
  <si>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</si>
  <si>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</si>
  <si>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</si>
  <si>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</si>
  <si>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</si>
  <si>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</si>
  <si>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</si>
  <si>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</si>
  <si>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</si>
  <si>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</si>
  <si>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</si>
  <si>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</si>
  <si>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</si>
  <si>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</si>
  <si>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</si>
  <si>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</si>
  <si>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</si>
  <si>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</si>
  <si>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</si>
  <si>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</si>
  <si>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</si>
  <si>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</si>
  <si>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</si>
  <si>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</si>
  <si>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</si>
  <si>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</si>
  <si>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</si>
  <si>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</si>
  <si>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</si>
  <si>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</si>
  <si>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</si>
  <si>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</si>
  <si>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</si>
  <si>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</si>
  <si>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</si>
  <si>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</si>
  <si>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</si>
  <si>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</si>
  <si>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</si>
  <si>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</si>
  <si>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</si>
  <si>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</si>
  <si>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</si>
  <si>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</si>
  <si>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</si>
  <si>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</si>
  <si>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</si>
  <si>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</si>
  <si>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</si>
  <si>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</si>
  <si>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</si>
  <si>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</si>
  <si>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</si>
  <si>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</si>
  <si>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</si>
  <si>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</si>
  <si>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</si>
  <si>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</si>
  <si>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</si>
  <si>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</si>
  <si>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</si>
  <si>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</si>
  <si>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</si>
  <si>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</si>
  <si>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</si>
  <si>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</si>
  <si>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</si>
  <si>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</si>
  <si>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</si>
  <si>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</si>
  <si>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</si>
  <si>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</si>
  <si>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</si>
  <si>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</si>
  <si>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</si>
  <si>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</si>
  <si>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</si>
  <si>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</si>
  <si>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</si>
  <si>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</si>
  <si>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</si>
  <si>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</si>
  <si>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</si>
  <si>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</si>
  <si>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</si>
  <si>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</si>
  <si>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</si>
  <si>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</si>
  <si>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</si>
  <si>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</si>
  <si>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</si>
  <si>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</si>
  <si>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</si>
  <si>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</si>
  <si>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</si>
  <si>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</si>
  <si>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</si>
  <si>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</si>
  <si>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</si>
  <si>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</si>
  <si>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</si>
  <si>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</si>
  <si>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</si>
  <si>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</si>
  <si>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</si>
  <si>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</si>
  <si>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</si>
  <si>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</si>
  <si>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</si>
  <si>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</si>
  <si>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</si>
  <si>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</si>
  <si>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</si>
  <si>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</si>
  <si>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</si>
  <si>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</si>
  <si>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</si>
  <si>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</si>
  <si>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</si>
  <si>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</si>
  <si>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</si>
  <si>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</si>
  <si>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</si>
  <si>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</si>
  <si>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</si>
  <si>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</si>
  <si>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</si>
  <si>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</si>
  <si>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</si>
  <si>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</si>
  <si>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</si>
  <si>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</si>
  <si>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</si>
  <si>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</si>
  <si>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</si>
  <si>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</si>
  <si>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</si>
  <si>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</si>
  <si>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</si>
  <si>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</si>
  <si>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</si>
  <si>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</si>
  <si>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</si>
  <si>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</si>
  <si>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</si>
  <si>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</si>
  <si>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</si>
  <si>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</si>
  <si>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</si>
  <si>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</si>
  <si>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</si>
  <si>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</si>
  <si>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</si>
  <si>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</si>
  <si>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</si>
  <si>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</si>
  <si>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</si>
  <si>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</si>
  <si>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</si>
  <si>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</si>
  <si>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</si>
  <si>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</si>
  <si>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</si>
  <si>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</si>
  <si>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</si>
  <si>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</si>
  <si>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</si>
  <si>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</si>
  <si>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</si>
  <si>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</si>
  <si>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</si>
  <si>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</si>
  <si>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</si>
  <si>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</si>
  <si>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</si>
  <si>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</si>
  <si>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</si>
  <si>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</si>
  <si>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</si>
  <si>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</si>
  <si>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</si>
  <si>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</si>
  <si>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</si>
  <si>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</si>
  <si>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</si>
  <si>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</si>
  <si>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</si>
  <si>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</si>
  <si>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</si>
  <si>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</si>
  <si>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</si>
  <si>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</si>
  <si>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</si>
  <si>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</si>
  <si>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</si>
  <si>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</si>
  <si>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</si>
  <si>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</si>
  <si>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</si>
  <si>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</si>
  <si>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</si>
  <si>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</si>
  <si>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</si>
  <si>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</si>
  <si>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</si>
  <si>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</si>
  <si>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</si>
  <si>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</si>
  <si>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</si>
  <si>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</si>
  <si>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</si>
  <si>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</si>
  <si>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</si>
  <si>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</si>
  <si>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</si>
  <si>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</si>
  <si>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</si>
  <si>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</si>
  <si>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</si>
  <si>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</si>
  <si>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</si>
  <si>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</si>
  <si>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</si>
  <si>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</si>
  <si>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</si>
  <si>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</si>
  <si>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</si>
  <si>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</si>
  <si>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</si>
  <si>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</si>
  <si>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</si>
  <si>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</si>
  <si>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</si>
  <si>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</si>
  <si>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</si>
  <si>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</si>
  <si>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</si>
  <si>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</si>
  <si>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</si>
  <si>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</si>
  <si>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</si>
  <si>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</si>
  <si>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</si>
  <si>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</si>
  <si>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</si>
  <si>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</si>
  <si>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</si>
  <si>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</si>
  <si>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</si>
  <si>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</si>
  <si>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</si>
  <si>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</si>
  <si>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</si>
  <si>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</si>
  <si>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</si>
  <si>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</si>
  <si>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</si>
  <si>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</si>
  <si>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</si>
  <si>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</si>
  <si>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</si>
  <si>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</si>
  <si>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</si>
  <si>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</si>
  <si>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</si>
  <si>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</si>
  <si>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</si>
  <si>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</si>
  <si>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</si>
  <si>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</si>
  <si>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</si>
  <si>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</si>
  <si>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</si>
  <si>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</si>
  <si>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</si>
  <si>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</si>
  <si>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</si>
  <si>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</si>
  <si>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</si>
  <si>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</si>
  <si>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</si>
  <si>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</si>
  <si>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</si>
  <si>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</si>
  <si>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</si>
  <si>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</si>
  <si>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</si>
  <si>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</si>
  <si>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</si>
  <si>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</si>
  <si>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</si>
  <si>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</si>
  <si>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</si>
  <si>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</si>
  <si>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</si>
  <si>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</si>
  <si>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</si>
  <si>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</si>
  <si>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</si>
  <si>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</si>
  <si>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</si>
  <si>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</si>
  <si>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</si>
  <si>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</si>
  <si>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</si>
  <si>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</si>
  <si>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</si>
  <si>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</si>
  <si>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</si>
  <si>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</si>
  <si>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</si>
  <si>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</si>
  <si>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</si>
  <si>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</si>
  <si>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</si>
  <si>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</si>
  <si>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</si>
  <si>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</si>
  <si>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</si>
  <si>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</si>
  <si>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</si>
  <si>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</si>
  <si>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</si>
  <si>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</si>
  <si>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</si>
  <si>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</si>
  <si>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</si>
  <si>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</si>
  <si>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</si>
  <si>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</si>
  <si>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</si>
  <si>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</si>
  <si>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</si>
  <si>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</si>
  <si>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</si>
  <si>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</si>
  <si>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</si>
  <si>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</si>
  <si>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</si>
  <si>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</si>
  <si>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</si>
  <si>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</si>
  <si>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</si>
  <si>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</si>
  <si>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</si>
  <si>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</si>
  <si>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</si>
  <si>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</si>
  <si>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</si>
  <si>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</si>
  <si>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</si>
  <si>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</si>
  <si>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</si>
  <si>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</si>
  <si>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</si>
  <si>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</si>
  <si>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</si>
  <si>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</si>
  <si>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</si>
  <si>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</si>
  <si>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</si>
  <si>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</si>
  <si>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</si>
  <si>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</si>
  <si>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</si>
  <si>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</si>
  <si>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</si>
  <si>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</si>
  <si>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</si>
  <si>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</si>
  <si>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</si>
  <si>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</si>
  <si>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</si>
  <si>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</si>
  <si>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</si>
  <si>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</si>
  <si>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</si>
  <si>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</si>
  <si>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</si>
  <si>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</si>
  <si>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</si>
  <si>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</si>
  <si>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</si>
  <si>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</si>
  <si>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</si>
  <si>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</si>
  <si>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</si>
  <si>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</si>
  <si>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</si>
  <si>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</si>
  <si>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</si>
  <si>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</si>
  <si>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</si>
  <si>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</si>
  <si>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</si>
  <si>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</si>
  <si>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</si>
  <si>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</si>
  <si>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</si>
  <si>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</si>
  <si>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</si>
  <si>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</si>
  <si>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</si>
  <si>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</si>
  <si>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</si>
  <si>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</si>
  <si>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</si>
  <si>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</si>
  <si>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</si>
  <si>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</si>
  <si>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</si>
  <si>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</si>
  <si>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</si>
  <si>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</si>
  <si>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</si>
  <si>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</si>
  <si>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</si>
  <si>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</si>
  <si>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</si>
  <si>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</si>
  <si>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</si>
  <si>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</si>
  <si>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</si>
  <si>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</si>
  <si>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</si>
  <si>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</si>
  <si>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</si>
  <si>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</si>
  <si>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</si>
  <si>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</si>
  <si>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</si>
  <si>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</si>
  <si>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</si>
  <si>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</si>
  <si>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</si>
  <si>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</si>
  <si>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</si>
  <si>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</si>
  <si>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</si>
  <si>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</si>
  <si>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</si>
  <si>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</si>
  <si>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</si>
  <si>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</si>
  <si>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</si>
  <si>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</si>
  <si>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</si>
  <si>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</si>
  <si>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</si>
  <si>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</si>
  <si>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</si>
  <si>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</si>
  <si>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</si>
  <si>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</si>
  <si>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</si>
  <si>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</si>
  <si>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</si>
  <si>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</si>
  <si>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</si>
  <si>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</si>
  <si>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</si>
  <si>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</si>
  <si>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</si>
  <si>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</si>
  <si>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</si>
  <si>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</si>
  <si>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</si>
  <si>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</si>
  <si>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</si>
  <si>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</si>
  <si>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</si>
  <si>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</si>
  <si>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</si>
  <si>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</si>
  <si>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</si>
  <si>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</si>
  <si>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</si>
  <si>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</si>
  <si>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</si>
  <si>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</si>
  <si>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</si>
  <si>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</si>
  <si>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</si>
  <si>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</si>
  <si>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</si>
  <si>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</si>
  <si>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</si>
  <si>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</si>
  <si>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</si>
  <si>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</si>
  <si>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</si>
  <si>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</si>
  <si>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</si>
  <si>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</si>
  <si>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</si>
  <si>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</si>
  <si>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</si>
  <si>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</si>
  <si>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</si>
  <si>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</si>
  <si>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</si>
  <si>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</si>
  <si>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</si>
  <si>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</si>
  <si>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</si>
  <si>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</si>
  <si>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</si>
  <si>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</si>
  <si>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</si>
  <si>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</si>
  <si>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</si>
  <si>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</si>
  <si>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</si>
  <si>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</si>
  <si>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</si>
  <si>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</si>
  <si>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</si>
  <si>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</si>
  <si>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</si>
  <si>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</si>
  <si>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</si>
  <si>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</si>
  <si>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</si>
  <si>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</si>
  <si>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</si>
  <si>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</si>
  <si>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</si>
  <si>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</si>
  <si>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</si>
  <si>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</si>
  <si>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</si>
  <si>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</si>
  <si>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</si>
  <si>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</si>
  <si>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</si>
  <si>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</si>
  <si>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</si>
  <si>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</si>
  <si>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</si>
  <si>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</si>
  <si>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</si>
  <si>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</si>
  <si>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</si>
  <si>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</si>
  <si>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</si>
  <si>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</si>
  <si>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</si>
  <si>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</si>
  <si>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</si>
  <si>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</si>
  <si>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</si>
  <si>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</si>
  <si>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</si>
  <si>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</si>
  <si>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</si>
  <si>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</si>
  <si>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</si>
  <si>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</si>
  <si>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</si>
  <si>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</si>
  <si>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</si>
  <si>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</si>
  <si>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</si>
  <si>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</si>
  <si>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</si>
  <si>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</si>
  <si>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</si>
  <si>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</si>
  <si>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</si>
  <si>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</si>
  <si>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</si>
  <si>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</si>
  <si>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</si>
  <si>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</si>
  <si>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</si>
  <si>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</si>
  <si>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</si>
  <si>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</si>
  <si>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</si>
  <si>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</si>
  <si>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</si>
  <si>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</si>
  <si>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</si>
  <si>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</si>
  <si>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</si>
  <si>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</si>
  <si>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</si>
  <si>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</si>
  <si>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</si>
  <si>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</si>
  <si>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</si>
  <si>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</si>
  <si>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</si>
  <si>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</si>
  <si>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</si>
  <si>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</si>
  <si>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</si>
  <si>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</si>
  <si>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</si>
  <si>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</si>
  <si>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</si>
  <si>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</si>
  <si>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</si>
  <si>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</si>
  <si>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</si>
  <si>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</si>
  <si>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</si>
  <si>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</si>
  <si>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</si>
  <si>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</si>
  <si>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</si>
  <si>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</si>
  <si>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</si>
  <si>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</si>
  <si>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</si>
  <si>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</si>
  <si>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</si>
  <si>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</si>
  <si>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</si>
  <si>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</si>
  <si>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</si>
  <si>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</si>
  <si>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</si>
  <si>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</si>
  <si>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</si>
  <si>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</si>
  <si>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</si>
  <si>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</si>
  <si>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</si>
  <si>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</si>
  <si>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</si>
  <si>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</si>
  <si>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</si>
  <si>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</si>
  <si>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</si>
  <si>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</si>
  <si>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</si>
  <si>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</si>
  <si>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</si>
  <si>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</si>
  <si>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</si>
  <si>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</si>
  <si>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</si>
  <si>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</si>
  <si>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</si>
  <si>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</si>
  <si>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</si>
  <si>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</si>
  <si>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</si>
  <si>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</si>
  <si>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</si>
  <si>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</si>
  <si>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</si>
  <si>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</si>
  <si>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</si>
  <si>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</si>
  <si>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</si>
  <si>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</si>
  <si>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</si>
  <si>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</si>
  <si>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</si>
  <si>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</si>
  <si>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</si>
  <si>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</si>
  <si>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</si>
  <si>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</si>
  <si>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</si>
  <si>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</si>
  <si>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</si>
  <si>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</si>
  <si>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</si>
  <si>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</si>
  <si>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</si>
  <si>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</si>
  <si>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</si>
  <si>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</si>
  <si>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</si>
  <si>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</si>
  <si>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</si>
  <si>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</si>
  <si>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</si>
  <si>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</si>
  <si>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</si>
  <si>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</si>
  <si>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</si>
  <si>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</si>
  <si>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</si>
  <si>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</si>
  <si>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</si>
  <si>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</si>
  <si>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</si>
  <si>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</si>
  <si>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</si>
  <si>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</si>
  <si>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</si>
  <si>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</si>
  <si>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</si>
  <si>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</si>
  <si>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</si>
  <si>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</si>
  <si>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</si>
  <si>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</si>
  <si>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</si>
  <si>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</si>
  <si>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</si>
  <si>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</si>
  <si>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</si>
  <si>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</si>
  <si>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</si>
  <si>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</si>
  <si>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</si>
  <si>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</si>
  <si>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</si>
  <si>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</si>
  <si>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</si>
  <si>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</si>
  <si>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</si>
  <si>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</si>
  <si>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</si>
  <si>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</si>
  <si>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</si>
  <si>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</si>
  <si>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</si>
  <si>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</si>
  <si>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</si>
  <si>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</si>
  <si>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</si>
  <si>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</si>
  <si>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</si>
  <si>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</si>
  <si>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</si>
  <si>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</si>
  <si>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</si>
  <si>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</si>
  <si>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</si>
  <si>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</si>
  <si>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</si>
  <si>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</si>
  <si>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</si>
  <si>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</si>
  <si>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</si>
  <si>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</si>
  <si>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</si>
  <si>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</si>
  <si>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</si>
  <si>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</si>
  <si>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</si>
  <si>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</si>
  <si>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</si>
  <si>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</si>
  <si>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</si>
  <si>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</si>
  <si>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</si>
  <si>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</si>
  <si>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</si>
  <si>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</si>
  <si>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</si>
  <si>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</si>
  <si>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</si>
  <si>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</si>
  <si>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</si>
  <si>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</si>
  <si>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</si>
  <si>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</si>
  <si>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</si>
  <si>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</si>
  <si>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</si>
  <si>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</si>
  <si>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</si>
  <si>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</si>
  <si>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</si>
  <si>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</si>
  <si>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</si>
  <si>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</si>
  <si>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</si>
  <si>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</si>
  <si>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</si>
  <si>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</si>
  <si>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</si>
  <si>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</si>
  <si>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</si>
  <si>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</si>
  <si>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</si>
  <si>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</si>
  <si>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</si>
  <si>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</si>
  <si>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</si>
  <si>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</si>
  <si>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</si>
  <si>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</si>
  <si>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</si>
  <si>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</si>
  <si>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</si>
  <si>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</si>
  <si>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</si>
  <si>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</si>
  <si>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</si>
  <si>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</si>
  <si>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</si>
  <si>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</si>
  <si>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</si>
  <si>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</si>
  <si>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</si>
  <si>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</si>
  <si>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</si>
  <si>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</si>
  <si>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</si>
  <si>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</si>
  <si>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</si>
  <si>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</si>
  <si>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</si>
  <si>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</si>
  <si>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</si>
  <si>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</si>
  <si>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</si>
  <si>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</si>
  <si>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</si>
  <si>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</si>
  <si>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</si>
  <si>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</si>
  <si>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</si>
  <si>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</si>
  <si>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</si>
  <si>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</si>
  <si>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</si>
  <si>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</si>
  <si>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</si>
  <si>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</si>
  <si>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</si>
  <si>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</si>
  <si>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</si>
  <si>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</si>
  <si>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</si>
  <si>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</si>
  <si>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</si>
  <si>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</si>
  <si>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</si>
  <si>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</si>
  <si>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</si>
  <si>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</si>
  <si>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</si>
  <si>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</si>
  <si>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</si>
  <si>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</si>
  <si>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</si>
  <si>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</si>
  <si>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</si>
  <si>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</si>
  <si>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</si>
  <si>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</si>
  <si>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</si>
  <si>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</si>
  <si>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</si>
  <si>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</si>
  <si>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</si>
  <si>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</si>
  <si>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</si>
  <si>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</si>
  <si>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</si>
  <si>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</si>
  <si>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</si>
  <si>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</si>
  <si>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</si>
  <si>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</si>
  <si>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</si>
  <si>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</si>
  <si>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</si>
  <si>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</si>
  <si>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</si>
  <si>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</si>
  <si>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</si>
  <si>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</si>
  <si>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</si>
  <si>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</si>
  <si>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</si>
  <si>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</si>
  <si>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</si>
  <si>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</si>
  <si>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</si>
  <si>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</si>
  <si>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</si>
  <si>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</si>
  <si>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</si>
  <si>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</si>
  <si>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</si>
  <si>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</si>
  <si>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</si>
  <si>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</si>
  <si>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</si>
  <si>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</si>
  <si>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</si>
  <si>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</si>
  <si>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</si>
  <si>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</si>
  <si>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</si>
  <si>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</si>
  <si>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</si>
  <si>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</si>
  <si>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</si>
  <si>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</si>
  <si>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</si>
  <si>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</si>
  <si>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</si>
  <si>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</si>
  <si>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</si>
  <si>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</si>
  <si>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</si>
  <si>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</si>
  <si>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</si>
  <si>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</si>
  <si>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</si>
  <si>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</si>
  <si>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</si>
  <si>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</si>
  <si>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</si>
  <si>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</si>
  <si>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</si>
  <si>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</si>
  <si>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</si>
  <si>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</si>
  <si>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</si>
  <si>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</si>
  <si>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</si>
  <si>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</si>
  <si>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</si>
  <si>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</si>
  <si>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</si>
  <si>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</si>
  <si>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</si>
  <si>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</si>
  <si>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</si>
  <si>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</si>
  <si>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</si>
  <si>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</si>
  <si>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</si>
  <si>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</si>
  <si>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</si>
  <si>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</si>
  <si>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</si>
  <si>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</si>
  <si>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</si>
  <si>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</si>
  <si>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</si>
  <si>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</si>
  <si>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</si>
  <si>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</si>
  <si>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</si>
  <si>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</si>
  <si>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</si>
  <si>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</si>
  <si>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</si>
  <si>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</si>
  <si>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</si>
  <si>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</si>
  <si>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</si>
  <si>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</si>
  <si>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</si>
  <si>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</si>
  <si>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</si>
  <si>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</si>
  <si>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</si>
  <si>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</si>
  <si>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</si>
  <si>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</si>
  <si>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</si>
  <si>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</si>
  <si>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</si>
  <si>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</si>
  <si>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</si>
  <si>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</si>
  <si>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</si>
  <si>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</si>
  <si>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</si>
  <si>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</si>
  <si>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</si>
  <si>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</si>
  <si>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</si>
  <si>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</si>
  <si>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</si>
  <si>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</si>
  <si>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</si>
  <si>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</si>
  <si>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</si>
  <si>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</si>
  <si>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</si>
  <si>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</si>
  <si>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</si>
  <si>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</si>
  <si>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</si>
  <si>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</si>
  <si>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</si>
  <si>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</si>
  <si>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</si>
  <si>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</si>
  <si>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</si>
  <si>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</si>
  <si>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</si>
  <si>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</si>
  <si>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</si>
  <si>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</si>
  <si>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</si>
  <si>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</si>
  <si>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</si>
  <si>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</si>
  <si>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</si>
  <si>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</si>
  <si>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</si>
  <si>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</si>
  <si>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</si>
  <si>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</si>
  <si>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</si>
  <si>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</si>
  <si>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</si>
  <si>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</si>
  <si>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</si>
  <si>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</si>
  <si>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</si>
  <si>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</si>
  <si>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</si>
  <si>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</si>
  <si>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</si>
  <si>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</si>
  <si>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</si>
  <si>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</si>
  <si>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</si>
  <si>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</si>
  <si>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</si>
  <si>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</si>
  <si>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</si>
  <si>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</si>
  <si>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</si>
  <si>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</si>
  <si>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</si>
  <si>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</si>
  <si>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</si>
  <si>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</si>
  <si>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</si>
  <si>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</si>
  <si>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</si>
  <si>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</si>
  <si>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</si>
  <si>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</si>
  <si>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</si>
  <si>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</si>
  <si>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</si>
  <si>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</si>
  <si>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</si>
  <si>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</si>
  <si>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</si>
  <si>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</si>
  <si>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</si>
  <si>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</si>
  <si>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</si>
  <si>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</si>
  <si>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</si>
  <si>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</si>
  <si>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</si>
  <si>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</si>
  <si>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</si>
  <si>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</si>
  <si>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</si>
  <si>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</si>
  <si>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</si>
  <si>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</si>
  <si>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</si>
  <si>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</si>
  <si>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</si>
  <si>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</si>
  <si>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</si>
  <si>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</si>
  <si>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</si>
  <si>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</si>
  <si>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</si>
  <si>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</si>
  <si>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</si>
  <si>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</si>
  <si>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</si>
  <si>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</si>
  <si>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</si>
  <si>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</si>
  <si>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</si>
  <si>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</si>
  <si>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</si>
  <si>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</si>
  <si>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</si>
  <si>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</si>
  <si>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</si>
  <si>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</si>
  <si>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</si>
  <si>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</si>
  <si>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</si>
  <si>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</si>
  <si>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</si>
  <si>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</si>
  <si>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</si>
  <si>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</si>
  <si>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</si>
  <si>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</si>
  <si>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</si>
  <si>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</si>
  <si>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</si>
  <si>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</si>
  <si>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</si>
  <si>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</si>
  <si>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</si>
  <si>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</si>
  <si>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</si>
  <si>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</si>
  <si>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</si>
  <si>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</si>
  <si>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</si>
  <si>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</si>
  <si>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</si>
  <si>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</si>
  <si>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</si>
  <si>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</si>
  <si>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</si>
  <si>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</si>
  <si>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</si>
  <si>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</si>
  <si>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</si>
  <si>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</si>
  <si>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</si>
  <si>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</si>
  <si>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</si>
  <si>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</si>
  <si>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</si>
  <si>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</si>
  <si>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</si>
  <si>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</si>
  <si>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</si>
  <si>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</si>
  <si>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</si>
  <si>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</si>
  <si>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</si>
  <si>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</si>
  <si>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</si>
  <si>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</si>
  <si>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</si>
  <si>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</si>
  <si>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</si>
  <si>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</si>
  <si>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</si>
  <si>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</si>
  <si>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</si>
  <si>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</si>
  <si>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</si>
  <si>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</si>
  <si>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</si>
  <si>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</si>
  <si>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</si>
  <si>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</si>
  <si>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</si>
  <si>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</si>
  <si>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</si>
  <si>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</si>
  <si>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</si>
  <si>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</si>
  <si>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</si>
  <si>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</si>
  <si>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</si>
  <si>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</si>
  <si>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</si>
  <si>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</si>
  <si>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</si>
  <si>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</si>
  <si>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</si>
  <si>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</si>
  <si>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</si>
  <si>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</si>
  <si>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</si>
  <si>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</si>
  <si>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</si>
  <si>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</si>
  <si>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</si>
  <si>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</si>
  <si>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</si>
  <si>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</si>
  <si>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</si>
  <si>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</si>
  <si>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</si>
  <si>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</si>
  <si>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</si>
  <si>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</si>
  <si>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</si>
  <si>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</si>
  <si>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</si>
  <si>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</si>
  <si>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</si>
  <si>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</si>
  <si>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</si>
  <si>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</si>
  <si>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</si>
  <si>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</si>
  <si>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</si>
  <si>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</si>
  <si>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</si>
  <si>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</si>
  <si>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</si>
  <si>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</si>
  <si>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</si>
  <si>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</si>
  <si>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</si>
  <si>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</si>
  <si>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</si>
  <si>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</si>
  <si>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</si>
  <si>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</si>
  <si>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</si>
  <si>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</si>
  <si>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</si>
  <si>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</si>
  <si>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</si>
  <si>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</si>
  <si>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</si>
  <si>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</si>
  <si>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</si>
  <si>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</si>
  <si>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</si>
  <si>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</si>
  <si>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</si>
  <si>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</si>
  <si>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</si>
  <si>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</si>
  <si>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</si>
  <si>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</si>
  <si>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</si>
  <si>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</si>
  <si>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</si>
  <si>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</si>
  <si>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</si>
  <si>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</si>
  <si>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</si>
  <si>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</si>
  <si>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</si>
  <si>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</si>
  <si>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</si>
  <si>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</si>
  <si>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</si>
  <si>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</si>
  <si>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</si>
  <si>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</si>
  <si>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</si>
  <si>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</si>
  <si>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</si>
  <si>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</si>
  <si>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</si>
  <si>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</si>
  <si>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</si>
  <si>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</si>
  <si>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</si>
  <si>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</si>
  <si>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</si>
  <si>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</si>
  <si>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</si>
  <si>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</si>
  <si>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</si>
  <si>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</si>
  <si>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</si>
  <si>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</si>
  <si>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</si>
  <si>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</si>
  <si>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</si>
  <si>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</si>
  <si>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</si>
  <si>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</si>
  <si>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</si>
  <si>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</si>
  <si>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</si>
  <si>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</si>
  <si>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</si>
  <si>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</si>
  <si>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</si>
  <si>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</si>
  <si>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</si>
  <si>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</si>
  <si>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</si>
  <si>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</si>
  <si>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</si>
  <si>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</si>
  <si>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</si>
  <si>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</si>
  <si>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</si>
  <si>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</si>
  <si>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</si>
  <si>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</si>
  <si>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</si>
  <si>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</si>
  <si>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</si>
  <si>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</si>
  <si>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</si>
  <si>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</si>
  <si>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</si>
  <si>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</si>
  <si>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</si>
  <si>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</si>
  <si>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</si>
  <si>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</si>
  <si>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</si>
  <si>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</si>
  <si>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</si>
  <si>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</si>
  <si>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</si>
  <si>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</si>
  <si>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</si>
  <si>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</si>
  <si>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</si>
  <si>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</si>
  <si>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</si>
  <si>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</si>
  <si>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</si>
  <si>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</si>
  <si>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</si>
  <si>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</si>
  <si>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</si>
  <si>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</si>
  <si>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</si>
  <si>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</si>
  <si>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</si>
  <si>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</si>
  <si>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</si>
  <si>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</si>
  <si>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</si>
  <si>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</si>
  <si>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</si>
  <si>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</si>
  <si>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</si>
  <si>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</si>
  <si>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</si>
  <si>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</si>
  <si>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</si>
  <si>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</si>
  <si>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</si>
  <si>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</si>
  <si>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</si>
  <si>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</si>
  <si>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</si>
  <si>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</si>
  <si>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</si>
  <si>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</si>
  <si>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</si>
  <si>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</si>
  <si>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</si>
  <si>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</si>
  <si>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</si>
  <si>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</si>
  <si>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</si>
  <si>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</si>
  <si>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</si>
  <si>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</si>
  <si>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</si>
  <si>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</si>
  <si>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</si>
  <si>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</si>
  <si>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</si>
  <si>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</si>
  <si>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</si>
  <si>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</si>
  <si>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</si>
  <si>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</si>
  <si>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</si>
  <si>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</si>
  <si>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</si>
  <si>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</si>
  <si>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</si>
  <si>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</si>
  <si>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</si>
  <si>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</si>
  <si>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</si>
  <si>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</si>
  <si>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</si>
  <si>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</si>
  <si>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</si>
  <si>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</si>
  <si>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</si>
  <si>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</si>
  <si>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</si>
  <si>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</si>
  <si>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</si>
  <si>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</si>
  <si>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</si>
  <si>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</si>
  <si>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</si>
  <si>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</si>
  <si>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</si>
  <si>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</si>
  <si>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</si>
  <si>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</si>
  <si>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</si>
  <si>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</si>
  <si>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</si>
  <si>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</si>
  <si>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</si>
  <si>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</si>
  <si>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</si>
  <si>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</si>
  <si>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</si>
  <si>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</si>
  <si>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</si>
  <si>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</si>
  <si>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</si>
  <si>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</si>
  <si>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</si>
  <si>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</si>
  <si>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</si>
  <si>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</si>
  <si>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</si>
  <si>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</si>
  <si>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</si>
  <si>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</si>
  <si>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</si>
  <si>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</si>
  <si>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</si>
  <si>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</si>
  <si>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</si>
  <si>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</si>
  <si>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</si>
  <si>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</si>
  <si>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</si>
  <si>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</si>
  <si>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</si>
  <si>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</si>
  <si>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</si>
  <si>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</si>
  <si>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</si>
  <si>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</si>
  <si>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</si>
  <si>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</si>
  <si>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</si>
  <si>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</si>
  <si>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</si>
  <si>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</si>
  <si>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</si>
  <si>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</si>
  <si>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</si>
  <si>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</si>
  <si>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</si>
  <si>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</si>
  <si>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</si>
  <si>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</si>
  <si>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</si>
  <si>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</si>
  <si>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</si>
  <si>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</si>
  <si>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</si>
  <si>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</si>
  <si>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</si>
  <si>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</si>
  <si>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</si>
  <si>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</si>
  <si>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</si>
  <si>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</si>
  <si>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</si>
  <si>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</si>
  <si>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</si>
  <si>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</si>
  <si>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</si>
  <si>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</si>
  <si>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</si>
  <si>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</si>
  <si>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</si>
  <si>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</si>
  <si>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</si>
  <si>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</si>
  <si>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</si>
  <si>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</si>
  <si>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</si>
  <si>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</si>
  <si>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</si>
  <si>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</si>
  <si>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</si>
  <si>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</si>
  <si>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</si>
  <si>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</si>
  <si>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</si>
  <si>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</si>
  <si>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</si>
  <si>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</si>
  <si>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</si>
  <si>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</si>
  <si>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</si>
  <si>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</si>
  <si>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</si>
  <si>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</si>
  <si>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</si>
  <si>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</si>
  <si>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</si>
  <si>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</si>
  <si>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</si>
  <si>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</si>
  <si>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</si>
  <si>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</si>
  <si>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</si>
  <si>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</si>
  <si>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</si>
  <si>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</si>
  <si>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</si>
  <si>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</si>
  <si>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</si>
  <si>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</si>
  <si>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</si>
  <si>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</si>
  <si>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</si>
  <si>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</si>
  <si>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</si>
  <si>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</si>
  <si>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</si>
  <si>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</si>
  <si>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</si>
  <si>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</si>
  <si>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</si>
  <si>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</si>
  <si>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</si>
  <si>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</si>
  <si>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</si>
  <si>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</si>
  <si>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</si>
  <si>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</si>
  <si>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</si>
  <si>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</si>
  <si>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</si>
  <si>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</si>
  <si>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</si>
  <si>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</si>
  <si>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</si>
  <si>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</si>
  <si>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</si>
  <si>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</si>
  <si>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</si>
  <si>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</si>
  <si>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</si>
  <si>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</si>
  <si>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</si>
  <si>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</si>
  <si>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</si>
  <si>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</si>
  <si>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</si>
  <si>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</si>
  <si>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</si>
  <si>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</si>
  <si>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</si>
  <si>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</si>
  <si>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</si>
  <si>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</si>
  <si>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</si>
  <si>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</si>
  <si>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</si>
  <si>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</si>
  <si>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</si>
  <si>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</si>
  <si>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</si>
  <si>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</si>
  <si>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</si>
  <si>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</si>
  <si>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</si>
  <si>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</si>
  <si>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</si>
  <si>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</si>
  <si>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</si>
  <si>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</si>
  <si>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</si>
  <si>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</si>
  <si>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</si>
  <si>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</si>
  <si>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</si>
  <si>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</si>
  <si>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</si>
  <si>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</si>
  <si>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</si>
  <si>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</si>
  <si>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</si>
  <si>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</si>
  <si>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</si>
  <si>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</si>
  <si>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</si>
  <si>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</si>
  <si>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</si>
  <si>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</si>
  <si>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</si>
  <si>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</si>
  <si>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</si>
  <si>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</si>
  <si>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</si>
  <si>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</si>
  <si>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</si>
  <si>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</si>
  <si>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</si>
  <si>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</si>
  <si>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</si>
  <si>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</si>
  <si>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</si>
  <si>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</si>
  <si>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</si>
  <si>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</si>
  <si>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</si>
  <si>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</si>
  <si>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</si>
  <si>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</si>
  <si>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</si>
  <si>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</si>
  <si>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</si>
  <si>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</si>
  <si>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</si>
  <si>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</si>
  <si>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</si>
  <si>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</si>
  <si>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</si>
  <si>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</si>
  <si>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</si>
  <si>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</si>
  <si>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</si>
  <si>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</si>
  <si>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</si>
  <si>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</si>
  <si>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</si>
  <si>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</si>
  <si>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</si>
  <si>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</si>
  <si>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</si>
  <si>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</si>
  <si>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</si>
  <si>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</si>
  <si>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</si>
  <si>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</si>
  <si>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</si>
  <si>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</si>
  <si>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</si>
  <si>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</si>
  <si>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</si>
  <si>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</si>
  <si>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</si>
  <si>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</si>
  <si>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</si>
  <si>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</si>
  <si>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</si>
  <si>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</si>
  <si>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</si>
  <si>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</si>
  <si>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</si>
  <si>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</si>
  <si>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</si>
  <si>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</si>
  <si>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</si>
  <si>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</si>
  <si>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</si>
  <si>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</si>
  <si>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</si>
  <si>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</si>
  <si>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</si>
  <si>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</si>
  <si>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</si>
  <si>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</si>
  <si>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</si>
  <si>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</si>
  <si>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</si>
  <si>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</si>
  <si>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</si>
  <si>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</si>
  <si>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</si>
  <si>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</si>
  <si>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</si>
  <si>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</si>
  <si>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</si>
  <si>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</si>
  <si>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</si>
  <si>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</si>
  <si>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</si>
  <si>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</si>
  <si>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</si>
  <si>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</si>
  <si>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</si>
  <si>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</si>
  <si>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</si>
  <si>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</si>
  <si>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</si>
  <si>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</si>
  <si>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</si>
  <si>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</si>
  <si>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</si>
  <si>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</si>
  <si>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</si>
  <si>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</si>
  <si>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</si>
  <si>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</si>
  <si>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</si>
  <si>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</si>
  <si>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</si>
  <si>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</si>
  <si>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</si>
  <si>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</si>
  <si>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</si>
  <si>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</si>
  <si>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</si>
  <si>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</si>
  <si>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</si>
  <si>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</si>
  <si>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</si>
  <si>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</si>
  <si>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</si>
  <si>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</si>
  <si>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</si>
  <si>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</si>
  <si>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</si>
  <si>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</si>
  <si>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</si>
  <si>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</si>
  <si>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</si>
  <si>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</si>
  <si>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</si>
  <si>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</si>
  <si>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</si>
  <si>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</si>
  <si>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</si>
  <si>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</si>
  <si>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</si>
  <si>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</si>
  <si>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</si>
  <si>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</si>
  <si>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</si>
  <si>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</si>
  <si>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</si>
  <si>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</si>
  <si>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</si>
  <si>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</si>
  <si>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</si>
  <si>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</si>
  <si>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</si>
  <si>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</si>
  <si>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</si>
  <si>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</si>
  <si>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</si>
  <si>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</si>
  <si>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</si>
  <si>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</si>
  <si>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</si>
  <si>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</si>
  <si>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</si>
  <si>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</si>
  <si>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</si>
  <si>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</si>
  <si>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</si>
  <si>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</si>
  <si>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</si>
  <si>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</si>
  <si>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</si>
  <si>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</si>
  <si>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</si>
  <si>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</si>
  <si>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</si>
  <si>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</si>
  <si>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</si>
  <si>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</si>
  <si>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</si>
  <si>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</si>
  <si>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</si>
  <si>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</si>
  <si>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</si>
  <si>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</si>
  <si>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</si>
  <si>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</si>
  <si>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</si>
  <si>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</si>
  <si>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</si>
  <si>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</si>
  <si>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</si>
  <si>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</si>
  <si>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</si>
  <si>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</si>
  <si>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</si>
  <si>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</si>
  <si>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</si>
  <si>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</si>
  <si>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</si>
  <si>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</si>
  <si>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</si>
  <si>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</si>
  <si>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</si>
  <si>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</si>
  <si>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</si>
  <si>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</si>
  <si>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</si>
  <si>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</si>
  <si>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</si>
  <si>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</si>
  <si>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</si>
  <si>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</si>
  <si>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</si>
  <si>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</si>
  <si>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</si>
  <si>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</si>
  <si>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</si>
  <si>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</si>
  <si>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</si>
  <si>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</si>
  <si>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</si>
  <si>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</si>
  <si>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</si>
  <si>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</si>
  <si>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</si>
  <si>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</si>
  <si>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</si>
  <si>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</si>
  <si>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</si>
  <si>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</si>
  <si>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</si>
  <si>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</si>
  <si>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</si>
  <si>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</si>
  <si>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</si>
  <si>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</si>
  <si>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</si>
  <si>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</si>
  <si>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</si>
  <si>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</si>
  <si>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</si>
  <si>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</si>
  <si>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</si>
  <si>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</si>
  <si>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</si>
  <si>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</si>
  <si>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</si>
  <si>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</si>
  <si>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</si>
  <si>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</si>
  <si>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</si>
  <si>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</si>
  <si>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</si>
  <si>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</si>
  <si>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</si>
  <si>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</si>
  <si>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</si>
  <si>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</si>
  <si>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</si>
  <si>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</si>
  <si>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</si>
  <si>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</si>
  <si>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</si>
  <si>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</si>
  <si>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</si>
  <si>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</si>
  <si>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</si>
  <si>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</si>
  <si>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</si>
  <si>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</si>
  <si>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</si>
  <si>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</si>
  <si>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</si>
  <si>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</si>
  <si>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</si>
  <si>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</si>
  <si>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</si>
  <si>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</si>
  <si>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</si>
  <si>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</si>
  <si>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</si>
  <si>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</si>
  <si>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</si>
  <si>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</si>
  <si>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</si>
  <si>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</si>
  <si>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</si>
  <si>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</si>
  <si>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</si>
  <si>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</si>
  <si>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</si>
  <si>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</si>
  <si>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</si>
  <si>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</si>
  <si>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</si>
  <si>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</si>
  <si>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</si>
  <si>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</si>
  <si>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</si>
  <si>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</si>
  <si>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</si>
  <si>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</si>
  <si>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</si>
  <si>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</si>
  <si>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</si>
  <si>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</si>
  <si>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</si>
  <si>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</si>
  <si>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</si>
  <si>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</si>
  <si>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</si>
  <si>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</si>
  <si>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</si>
  <si>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</si>
  <si>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</si>
  <si>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</si>
  <si>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</si>
  <si>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</si>
  <si>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</si>
  <si>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</si>
  <si>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</si>
  <si>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</si>
  <si>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</si>
  <si>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</si>
  <si>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</si>
  <si>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</si>
  <si>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</si>
  <si>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</si>
  <si>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</si>
  <si>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</si>
  <si>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</si>
  <si>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</si>
  <si>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</si>
  <si>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</si>
  <si>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</si>
  <si>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</si>
  <si>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</si>
  <si>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</si>
  <si>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</si>
  <si>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</si>
  <si>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</si>
  <si>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</si>
  <si>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</si>
  <si>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</si>
  <si>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</si>
  <si>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</si>
  <si>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</si>
  <si>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</si>
  <si>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</si>
  <si>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</si>
  <si>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</si>
  <si>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</si>
  <si>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</si>
  <si>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</si>
  <si>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</si>
  <si>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</si>
  <si>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</si>
  <si>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</si>
  <si>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</si>
  <si>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</si>
  <si>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</si>
  <si>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</si>
  <si>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</si>
  <si>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</si>
  <si>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</si>
  <si>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</si>
  <si>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</si>
  <si>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</si>
  <si>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</si>
  <si>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</si>
  <si>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</si>
  <si>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</si>
  <si>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</si>
  <si>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</si>
  <si>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</si>
  <si>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</si>
  <si>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</si>
  <si>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</si>
  <si>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</si>
  <si>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</si>
  <si>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</si>
  <si>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</si>
  <si>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</si>
  <si>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</si>
  <si>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</si>
  <si>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</si>
  <si>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</si>
  <si>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</si>
  <si>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</si>
  <si>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</si>
  <si>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</si>
  <si>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</si>
  <si>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</si>
  <si>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</si>
  <si>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</si>
  <si>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</si>
  <si>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</si>
  <si>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</si>
  <si>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</si>
  <si>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</si>
  <si>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</si>
  <si>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</si>
  <si>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</si>
  <si>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</si>
  <si>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</si>
  <si>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</si>
  <si>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</si>
  <si>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</si>
  <si>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</si>
  <si>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</si>
  <si>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</si>
  <si>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</si>
  <si>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</si>
  <si>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</si>
  <si>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</si>
  <si>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</si>
  <si>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</si>
  <si>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</si>
  <si>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</si>
  <si>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</si>
  <si>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</si>
  <si>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</si>
  <si>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</si>
  <si>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</si>
  <si>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</si>
  <si>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</si>
  <si>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</si>
  <si>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</si>
  <si>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</si>
  <si>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</si>
  <si>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</si>
  <si>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</si>
  <si>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</si>
  <si>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</si>
  <si>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</si>
  <si>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</si>
  <si>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</si>
  <si>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</si>
  <si>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</si>
  <si>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</si>
  <si>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</si>
  <si>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</si>
  <si>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</si>
  <si>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</si>
  <si>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</si>
  <si>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</si>
  <si>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</si>
  <si>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</si>
  <si>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</si>
  <si>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</si>
  <si>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</si>
  <si>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</si>
  <si>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</si>
  <si>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</si>
  <si>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</si>
  <si>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</si>
  <si>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</si>
  <si>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</si>
  <si>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</si>
  <si>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</si>
  <si>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</si>
  <si>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</si>
  <si>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</si>
  <si>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</si>
  <si>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</si>
  <si>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</si>
  <si>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</si>
  <si>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</si>
  <si>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</si>
  <si>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</si>
  <si>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</si>
  <si>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</si>
  <si>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</si>
  <si>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</si>
  <si>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</si>
  <si>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</si>
  <si>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</si>
  <si>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</si>
  <si>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</si>
  <si>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</si>
  <si>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</si>
  <si>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</si>
  <si>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</si>
  <si>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</si>
  <si>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</si>
  <si>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</si>
  <si>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</si>
  <si>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</si>
  <si>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</si>
  <si>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</si>
  <si>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</si>
  <si>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</si>
  <si>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</si>
  <si>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</si>
  <si>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</si>
  <si>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</si>
  <si>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</si>
  <si>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</si>
  <si>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</si>
  <si>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</si>
  <si>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</si>
  <si>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</si>
  <si>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</si>
  <si>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</si>
  <si>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</si>
  <si>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</si>
  <si>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</si>
  <si>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</si>
  <si>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</si>
  <si>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</si>
  <si>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</si>
  <si>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</si>
  <si>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</si>
  <si>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</si>
  <si>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</si>
  <si>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</si>
  <si>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</si>
  <si>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</si>
  <si>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</si>
  <si>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</si>
  <si>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</si>
  <si>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</si>
  <si>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</si>
  <si>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</si>
  <si>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</si>
  <si>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</si>
  <si>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</si>
  <si>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</si>
  <si>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</si>
  <si>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</si>
  <si>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</si>
  <si>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</si>
  <si>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</si>
  <si>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</si>
  <si>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</si>
  <si>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</si>
  <si>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</si>
  <si>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</si>
  <si>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</si>
  <si>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</si>
  <si>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</si>
  <si>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</si>
  <si>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</si>
  <si>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</si>
  <si>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</si>
  <si>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</si>
  <si>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</si>
  <si>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</si>
  <si>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</si>
  <si>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</si>
  <si>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</si>
  <si>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</si>
  <si>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</si>
  <si>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</si>
  <si>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</si>
  <si>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</si>
  <si>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</si>
  <si>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</si>
  <si>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</si>
  <si>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</si>
  <si>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</si>
  <si>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</si>
  <si>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</si>
  <si>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</si>
  <si>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</si>
  <si>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</si>
  <si>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</si>
  <si>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</si>
  <si>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</si>
  <si>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</si>
  <si>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</si>
  <si>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</si>
  <si>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</si>
  <si>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</si>
  <si>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</si>
  <si>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</si>
  <si>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</si>
  <si>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</si>
  <si>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</si>
  <si>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</si>
  <si>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</si>
  <si>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</si>
  <si>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</si>
  <si>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</si>
  <si>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</si>
  <si>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</si>
  <si>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</si>
  <si>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</si>
  <si>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</si>
  <si>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</si>
  <si>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</si>
  <si>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</si>
  <si>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</si>
  <si>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</si>
  <si>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</si>
  <si>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</si>
  <si>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</si>
  <si>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</si>
  <si>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</si>
  <si>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</si>
  <si>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</si>
  <si>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</si>
  <si>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</si>
  <si>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</si>
  <si>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</si>
  <si>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</si>
  <si>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</si>
  <si>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</si>
  <si>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</si>
  <si>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</si>
  <si>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</si>
  <si>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</si>
  <si>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</si>
  <si>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</si>
  <si>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</si>
  <si>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</si>
  <si>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</si>
  <si>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</si>
  <si>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</si>
  <si>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</si>
  <si>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</si>
  <si>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</si>
  <si>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</si>
  <si>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</si>
  <si>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</si>
  <si>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</si>
  <si>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</si>
  <si>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</si>
  <si>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</si>
  <si>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</si>
  <si>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</si>
  <si>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</si>
  <si>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</si>
  <si>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</si>
  <si>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</si>
  <si>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</si>
  <si>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</si>
  <si>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</si>
  <si>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</si>
  <si>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</si>
  <si>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</si>
  <si>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</si>
  <si>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</si>
  <si>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</si>
  <si>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</si>
  <si>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</si>
  <si>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</si>
  <si>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</si>
  <si>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</si>
  <si>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</si>
  <si>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</si>
  <si>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</si>
  <si>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</si>
  <si>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</si>
  <si>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</si>
  <si>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</si>
  <si>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</si>
  <si>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</si>
  <si>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</si>
  <si>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</si>
  <si>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</si>
  <si>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</si>
  <si>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</si>
  <si>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</si>
  <si>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</si>
  <si>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</si>
  <si>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</si>
  <si>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</si>
  <si>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</si>
  <si>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</si>
  <si>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</si>
  <si>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</si>
  <si>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</si>
  <si>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</si>
  <si>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</si>
  <si>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</si>
  <si>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</si>
  <si>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</si>
  <si>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</si>
  <si>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</si>
  <si>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</si>
  <si>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</si>
  <si>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</si>
  <si>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</si>
  <si>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</si>
  <si>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</si>
  <si>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</si>
  <si>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</si>
  <si>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</si>
  <si>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</si>
  <si>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</si>
  <si>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</si>
  <si>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</si>
  <si>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</si>
  <si>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</si>
  <si>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</si>
  <si>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</si>
  <si>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</si>
  <si>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</si>
  <si>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</si>
  <si>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</si>
  <si>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</si>
  <si>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</si>
  <si>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</si>
  <si>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</si>
  <si>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</si>
  <si>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</si>
  <si>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</si>
  <si>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</si>
  <si>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</si>
  <si>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</si>
  <si>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</si>
  <si>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</si>
  <si>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</si>
  <si>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</si>
  <si>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</si>
  <si>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</si>
  <si>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</si>
  <si>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</si>
  <si>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</si>
  <si>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</si>
  <si>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</si>
  <si>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</si>
  <si>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</si>
  <si>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</si>
  <si>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</si>
  <si>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</si>
  <si>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</si>
  <si>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</si>
  <si>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</si>
  <si>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</si>
  <si>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</si>
  <si>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</si>
  <si>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</si>
  <si>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</si>
  <si>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</si>
  <si>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</si>
  <si>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</si>
  <si>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</si>
  <si>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</si>
  <si>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</si>
  <si>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</si>
  <si>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</si>
  <si>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</si>
  <si>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</si>
  <si>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</si>
  <si>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</si>
  <si>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</si>
  <si>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</si>
  <si>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</si>
  <si>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</si>
  <si>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</si>
  <si>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</si>
  <si>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</si>
  <si>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</si>
  <si>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</si>
  <si>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</si>
  <si>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</si>
  <si>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</si>
  <si>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</si>
  <si>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</si>
  <si>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</si>
  <si>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</si>
  <si>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</si>
  <si>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</si>
  <si>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</si>
  <si>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</si>
  <si>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</si>
  <si>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</si>
  <si>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</si>
  <si>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</si>
  <si>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</si>
  <si>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</si>
  <si>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</si>
  <si>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</si>
  <si>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</si>
  <si>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</si>
  <si>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</si>
  <si>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</si>
  <si>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</si>
  <si>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</si>
  <si>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</si>
  <si>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</si>
  <si>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</si>
  <si>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</si>
  <si>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</si>
  <si>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</si>
  <si>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</si>
  <si>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</si>
  <si>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</si>
  <si>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</si>
  <si>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</si>
  <si>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</si>
  <si>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</si>
  <si>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</si>
  <si>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</si>
  <si>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</si>
  <si>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</si>
  <si>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</si>
  <si>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</si>
  <si>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</si>
  <si>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</si>
  <si>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</si>
  <si>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</si>
  <si>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</si>
  <si>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</si>
  <si>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</si>
  <si>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</si>
  <si>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</si>
  <si>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</si>
  <si>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</si>
  <si>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</si>
  <si>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</si>
  <si>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</si>
  <si>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</si>
  <si>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</si>
  <si>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</si>
  <si>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</si>
  <si>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</si>
  <si>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</si>
  <si>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</si>
  <si>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</si>
  <si>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</si>
  <si>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</si>
  <si>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</si>
  <si>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</si>
  <si>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</si>
  <si>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</si>
  <si>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</si>
  <si>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</si>
  <si>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</si>
  <si>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</si>
  <si>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</si>
  <si>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</si>
  <si>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</si>
  <si>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</si>
  <si>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</si>
  <si>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</si>
  <si>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</si>
  <si>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</si>
  <si>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</si>
  <si>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</si>
  <si>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</si>
  <si>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</si>
  <si>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</si>
  <si>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</si>
  <si>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</si>
  <si>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</si>
  <si>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</si>
  <si>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</si>
  <si>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</si>
  <si>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</si>
  <si>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</si>
  <si>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</si>
  <si>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</si>
  <si>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</si>
  <si>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</si>
  <si>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</si>
  <si>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</si>
  <si>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</si>
  <si>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</si>
  <si>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</si>
  <si>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</si>
  <si>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</si>
  <si>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</si>
  <si>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</si>
  <si>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</si>
  <si>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</si>
  <si>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</si>
  <si>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</si>
  <si>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</si>
  <si>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</si>
  <si>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</si>
  <si>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</si>
  <si>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</si>
  <si>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</si>
  <si>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</si>
  <si>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</si>
  <si>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</si>
  <si>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</si>
  <si>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</si>
  <si>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</si>
  <si>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</si>
  <si>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</si>
  <si>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</si>
  <si>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</si>
  <si>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</si>
  <si>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</si>
  <si>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</si>
  <si>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</si>
  <si>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</si>
  <si>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</si>
  <si>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</si>
  <si>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</si>
  <si>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</si>
  <si>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</si>
  <si>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</si>
  <si>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</si>
  <si>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</si>
  <si>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</si>
  <si>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</si>
  <si>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</si>
  <si>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</si>
  <si>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</si>
  <si>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</si>
  <si>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</si>
  <si>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</si>
  <si>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</si>
  <si>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</si>
  <si>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</si>
  <si>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</si>
  <si>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</si>
  <si>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</si>
  <si>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</si>
  <si>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</si>
  <si>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</si>
  <si>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</si>
  <si>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</si>
  <si>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</si>
  <si>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</si>
  <si>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</si>
  <si>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</si>
  <si>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</si>
  <si>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</si>
  <si>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</si>
  <si>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</si>
  <si>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</si>
  <si>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</si>
  <si>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</si>
  <si>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</si>
  <si>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</si>
  <si>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</si>
  <si>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</si>
  <si>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</si>
  <si>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</si>
  <si>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</si>
  <si>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</si>
  <si>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</si>
  <si>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</si>
  <si>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</si>
  <si>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</si>
  <si>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</si>
  <si>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</si>
  <si>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</si>
  <si>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</si>
  <si>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</si>
  <si>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</si>
  <si>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</si>
  <si>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</si>
  <si>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</si>
  <si>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</si>
  <si>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</si>
  <si>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</si>
  <si>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</si>
  <si>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</si>
  <si>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</si>
  <si>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</si>
  <si>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</si>
  <si>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</si>
  <si>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</si>
  <si>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</si>
  <si>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</si>
  <si>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</si>
  <si>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</si>
  <si>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</si>
  <si>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</si>
  <si>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</si>
  <si>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</si>
  <si>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</si>
  <si>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</si>
  <si>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</si>
  <si>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</si>
  <si>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</si>
  <si>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</si>
  <si>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</si>
  <si>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</si>
  <si>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</si>
  <si>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</si>
  <si>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</si>
  <si>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</si>
  <si>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</si>
  <si>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</si>
  <si>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</si>
  <si>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</si>
  <si>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</si>
  <si>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</si>
  <si>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</si>
  <si>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</si>
  <si>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</si>
  <si>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</si>
  <si>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</si>
  <si>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</si>
  <si>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</si>
  <si>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</si>
  <si>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</si>
  <si>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</si>
  <si>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</si>
  <si>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</si>
  <si>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</si>
  <si>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</si>
  <si>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</si>
  <si>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</si>
  <si>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</si>
  <si>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</si>
  <si>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</si>
  <si>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</si>
  <si>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</si>
  <si>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</si>
  <si>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</si>
  <si>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</si>
  <si>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</si>
  <si>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</si>
  <si>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</si>
  <si>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</si>
  <si>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</si>
  <si>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</si>
  <si>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</si>
  <si>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</si>
  <si>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</si>
  <si>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</si>
  <si>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</si>
  <si>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</si>
  <si>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</si>
  <si>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</si>
  <si>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</si>
  <si>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</si>
  <si>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</si>
  <si>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</si>
  <si>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</si>
  <si>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</si>
  <si>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</si>
  <si>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</si>
  <si>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</si>
  <si>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</si>
  <si>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</si>
  <si>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</si>
  <si>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</si>
  <si>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</si>
  <si>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</si>
  <si>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</si>
  <si>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</si>
  <si>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</si>
  <si>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</si>
  <si>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</si>
  <si>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</si>
  <si>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</si>
  <si>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</si>
  <si>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</si>
  <si>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</si>
  <si>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</si>
  <si>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</si>
  <si>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</si>
  <si>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</si>
  <si>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</si>
  <si>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</si>
  <si>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</si>
  <si>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</si>
  <si>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</si>
  <si>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</si>
  <si>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</si>
  <si>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</si>
  <si>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</si>
  <si>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</si>
  <si>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</si>
  <si>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</si>
  <si>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</si>
  <si>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</si>
  <si>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</si>
  <si>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</si>
  <si>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</si>
  <si>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</si>
  <si>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</si>
  <si>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</si>
  <si>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</si>
  <si>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</si>
  <si>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</si>
  <si>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</si>
  <si>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</si>
  <si>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</si>
  <si>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</si>
  <si>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</si>
  <si>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</si>
  <si>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</si>
  <si>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</si>
  <si>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</si>
  <si>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</si>
  <si>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</si>
  <si>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</si>
  <si>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</si>
  <si>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</si>
  <si>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</si>
  <si>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</si>
  <si>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</si>
  <si>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</si>
  <si>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</si>
  <si>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</si>
  <si>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</si>
  <si>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</si>
  <si>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</si>
  <si>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</si>
  <si>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</si>
  <si>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</si>
  <si>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</si>
  <si>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</si>
  <si>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</si>
  <si>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</si>
  <si>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</si>
  <si>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</si>
  <si>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</si>
  <si>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</si>
  <si>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</si>
  <si>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</si>
  <si>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</si>
  <si>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</si>
  <si>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</si>
  <si>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</si>
  <si>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</si>
  <si>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</si>
  <si>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</si>
  <si>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</si>
  <si>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</si>
  <si>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</si>
  <si>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</si>
  <si>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</si>
  <si>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</si>
  <si>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</si>
  <si>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</si>
  <si>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</si>
  <si>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</si>
  <si>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</si>
  <si>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</si>
  <si>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</si>
  <si>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</si>
  <si>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</si>
  <si>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</si>
  <si>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</si>
  <si>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</si>
  <si>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</si>
  <si>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</si>
  <si>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</si>
  <si>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</si>
  <si>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</si>
  <si>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</si>
  <si>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</si>
  <si>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</si>
  <si>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</si>
  <si>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</si>
  <si>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</si>
  <si>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</si>
  <si>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</si>
  <si>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</si>
  <si>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</si>
  <si>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</si>
  <si>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</si>
  <si>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</si>
  <si>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</si>
  <si>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</si>
  <si>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</si>
  <si>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</si>
  <si>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</si>
  <si>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</si>
  <si>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</si>
  <si>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</si>
  <si>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</si>
  <si>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</si>
  <si>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</si>
  <si>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</si>
  <si>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</si>
  <si>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</si>
  <si>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</si>
  <si>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</si>
  <si>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</si>
  <si>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</si>
  <si>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</si>
  <si>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</si>
  <si>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</si>
  <si>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</si>
  <si>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</si>
  <si>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</si>
  <si>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</si>
  <si>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</si>
  <si>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</si>
  <si>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</si>
  <si>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</si>
  <si>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</si>
  <si>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</si>
  <si>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</si>
  <si>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</si>
  <si>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</si>
  <si>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</si>
  <si>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</si>
  <si>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</si>
  <si>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</si>
  <si>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</si>
  <si>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</si>
  <si>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</si>
  <si>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</si>
  <si>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</si>
  <si>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</si>
  <si>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</si>
  <si>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</si>
  <si>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</si>
  <si>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</si>
  <si>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</si>
  <si>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</si>
  <si>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</si>
  <si>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</si>
  <si>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</si>
  <si>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</si>
  <si>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</si>
  <si>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</si>
  <si>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</si>
  <si>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</si>
  <si>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</si>
  <si>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</si>
  <si>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</si>
  <si>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</si>
  <si>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</si>
  <si>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</si>
  <si>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</si>
  <si>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</si>
  <si>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</si>
  <si>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</si>
  <si>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</si>
  <si>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</si>
  <si>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</si>
  <si>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</si>
  <si>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</si>
  <si>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</si>
  <si>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</si>
  <si>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</si>
  <si>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</si>
  <si>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</si>
  <si>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</si>
  <si>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</si>
  <si>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</si>
  <si>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</si>
  <si>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</si>
  <si>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</si>
  <si>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</si>
  <si>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</si>
  <si>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</si>
  <si>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</si>
  <si>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</si>
  <si>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</si>
  <si>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</si>
  <si>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</si>
  <si>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</si>
  <si>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</si>
  <si>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</si>
  <si>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</si>
  <si>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</si>
  <si>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</si>
  <si>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</si>
  <si>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</si>
  <si>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</si>
  <si>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</si>
  <si>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</si>
  <si>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</si>
  <si>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</si>
  <si>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</si>
  <si>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</si>
  <si>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</si>
  <si>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</si>
  <si>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</si>
  <si>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</si>
  <si>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</si>
  <si>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</si>
  <si>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</si>
  <si>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</si>
  <si>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</si>
  <si>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</si>
  <si>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</si>
  <si>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</si>
  <si>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</si>
  <si>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</si>
  <si>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</si>
  <si>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</si>
  <si>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</si>
  <si>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</si>
  <si>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</si>
  <si>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</si>
  <si>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</si>
  <si>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</si>
  <si>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</si>
  <si>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</si>
  <si>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</si>
  <si>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</si>
  <si>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</si>
  <si>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</si>
  <si>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</si>
  <si>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</si>
  <si>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</si>
  <si>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</si>
  <si>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</si>
  <si>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</si>
  <si>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</si>
  <si>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</si>
  <si>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</si>
  <si>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</si>
  <si>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</si>
  <si>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</si>
  <si>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</si>
  <si>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</si>
  <si>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</si>
  <si>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</si>
  <si>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</si>
  <si>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</si>
  <si>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</si>
  <si>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</si>
  <si>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</si>
  <si>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</si>
  <si>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</si>
  <si>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</si>
  <si>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</si>
  <si>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</si>
  <si>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</si>
  <si>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</si>
  <si>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</si>
  <si>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</si>
  <si>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</si>
  <si>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</si>
  <si>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</si>
  <si>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</si>
  <si>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</si>
  <si>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</si>
  <si>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</si>
  <si>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</si>
  <si>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</si>
  <si>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</si>
  <si>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</si>
  <si>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</si>
  <si>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</si>
  <si>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</si>
  <si>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</si>
  <si>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</si>
  <si>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</si>
  <si>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</si>
  <si>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</si>
  <si>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</si>
  <si>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</si>
  <si>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</si>
  <si>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</si>
  <si>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</si>
  <si>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</si>
  <si>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</si>
  <si>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</si>
  <si>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</si>
  <si>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</si>
  <si>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</si>
  <si>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</si>
  <si>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</si>
  <si>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</si>
  <si>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</si>
  <si>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</si>
  <si>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</si>
  <si>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</si>
  <si>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</si>
  <si>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</si>
  <si>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</si>
  <si>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</si>
  <si>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</si>
  <si>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</si>
  <si>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</si>
  <si>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</si>
  <si>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</si>
  <si>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</si>
  <si>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</si>
  <si>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</si>
  <si>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</si>
  <si>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</si>
  <si>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</si>
  <si>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</si>
  <si>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</si>
  <si>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</si>
  <si>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</si>
  <si>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</si>
  <si>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</si>
  <si>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</si>
  <si>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</si>
  <si>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</si>
  <si>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</si>
  <si>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</si>
  <si>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</si>
  <si>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</si>
  <si>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</si>
  <si>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</si>
  <si>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</si>
  <si>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</si>
  <si>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</si>
  <si>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</si>
  <si>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</si>
  <si>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</si>
  <si>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</si>
  <si>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</si>
  <si>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</si>
  <si>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</si>
  <si>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</si>
  <si>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</si>
  <si>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</si>
  <si>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</si>
  <si>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</si>
  <si>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</si>
  <si>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</si>
  <si>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</si>
  <si>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</si>
  <si>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</si>
  <si>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</si>
  <si>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</si>
  <si>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</si>
  <si>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</si>
  <si>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</si>
  <si>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</si>
  <si>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</si>
  <si>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</si>
  <si>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</si>
  <si>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</si>
  <si>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</si>
  <si>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</si>
  <si>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</si>
  <si>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</si>
  <si>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</si>
  <si>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</si>
  <si>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</si>
  <si>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</si>
  <si>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</si>
  <si>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</si>
  <si>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</si>
  <si>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</si>
  <si>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</si>
  <si>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</si>
  <si>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</si>
  <si>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</si>
  <si>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</si>
  <si>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</si>
  <si>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</si>
  <si>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</si>
  <si>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</si>
  <si>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</si>
  <si>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</si>
  <si>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</si>
  <si>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</si>
  <si>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</si>
  <si>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</si>
  <si>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</si>
  <si>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</si>
  <si>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</si>
  <si>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</si>
  <si>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</si>
  <si>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</si>
  <si>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</si>
  <si>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</si>
  <si>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</si>
  <si>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</si>
  <si>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</si>
  <si>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</si>
  <si>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</si>
  <si>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</si>
  <si>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</si>
  <si>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</si>
  <si>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</si>
  <si>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</si>
  <si>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</si>
  <si>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</si>
  <si>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</si>
  <si>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</si>
  <si>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</si>
  <si>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</si>
  <si>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</si>
  <si>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</si>
  <si>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</si>
  <si>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</si>
  <si>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</si>
  <si>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</si>
  <si>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</si>
  <si>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</si>
  <si>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</si>
  <si>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</si>
  <si>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</si>
  <si>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</si>
  <si>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</si>
  <si>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</si>
  <si>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</si>
  <si>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</si>
  <si>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</si>
  <si>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</si>
  <si>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</si>
  <si>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</si>
  <si>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</si>
  <si>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</si>
  <si>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</si>
  <si>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</si>
  <si>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</si>
  <si>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</si>
  <si>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</si>
  <si>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</si>
  <si>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</si>
  <si>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</si>
  <si>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</si>
  <si>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</si>
  <si>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</si>
  <si>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</si>
  <si>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</si>
  <si>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</si>
  <si>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</si>
  <si>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</si>
  <si>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</si>
  <si>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</si>
  <si>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</si>
  <si>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</si>
  <si>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</si>
  <si>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</si>
  <si>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</si>
  <si>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</si>
  <si>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</si>
  <si>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</si>
  <si>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</si>
  <si>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</si>
  <si>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</si>
  <si>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</si>
  <si>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</si>
  <si>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</si>
  <si>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</si>
  <si>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</si>
  <si>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</si>
  <si>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</si>
  <si>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</si>
  <si>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</si>
  <si>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</si>
  <si>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</si>
  <si>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</si>
  <si>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</si>
  <si>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</si>
  <si>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</si>
  <si>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</si>
  <si>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</si>
  <si>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</si>
  <si>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</si>
  <si>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</si>
  <si>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</si>
  <si>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</si>
  <si>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</si>
  <si>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</si>
  <si>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</si>
  <si>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</si>
  <si>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</si>
  <si>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</si>
  <si>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</si>
  <si>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</si>
  <si>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</si>
  <si>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</si>
  <si>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</si>
  <si>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</si>
  <si>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</si>
  <si>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</si>
  <si>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</si>
  <si>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</si>
  <si>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</si>
  <si>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</si>
  <si>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</si>
  <si>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</si>
  <si>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</si>
  <si>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</si>
  <si>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</si>
  <si>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</si>
  <si>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</si>
  <si>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</si>
  <si>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</si>
  <si>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</si>
  <si>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</si>
  <si>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</si>
  <si>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</si>
  <si>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</si>
  <si>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</si>
  <si>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</si>
  <si>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</si>
  <si>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</si>
  <si>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</si>
  <si>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</si>
  <si>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</si>
  <si>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</si>
  <si>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</si>
  <si>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</si>
  <si>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</si>
  <si>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</si>
  <si>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</si>
  <si>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</si>
  <si>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</si>
  <si>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</si>
  <si>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</si>
  <si>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</si>
  <si>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</si>
  <si>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</si>
  <si>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</si>
  <si>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</si>
  <si>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</si>
  <si>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</si>
  <si>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</si>
  <si>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</si>
  <si>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</si>
  <si>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</si>
  <si>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</si>
  <si>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</si>
  <si>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</si>
  <si>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</si>
  <si>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</si>
  <si>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</si>
  <si>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</si>
  <si>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</si>
  <si>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</si>
  <si>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</si>
  <si>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</si>
  <si>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</si>
  <si>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</si>
  <si>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</si>
  <si>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</si>
  <si>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</si>
  <si>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</si>
  <si>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</si>
  <si>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</si>
  <si>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</si>
  <si>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</si>
  <si>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</si>
  <si>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</si>
  <si>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</si>
  <si>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</si>
  <si>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</si>
  <si>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</si>
  <si>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</si>
  <si>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</si>
  <si>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</si>
  <si>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</si>
  <si>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</si>
  <si>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</si>
  <si>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</si>
  <si>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</si>
  <si>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</si>
  <si>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</si>
  <si>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</si>
  <si>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</si>
  <si>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</si>
  <si>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</si>
  <si>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</si>
  <si>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</si>
  <si>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</si>
  <si>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</si>
  <si>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</si>
  <si>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</si>
  <si>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</si>
  <si>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</si>
  <si>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</si>
  <si>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</si>
  <si>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</si>
  <si>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</si>
  <si>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</si>
  <si>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</si>
  <si>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</si>
  <si>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</si>
  <si>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</si>
  <si>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</si>
  <si>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</si>
  <si>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</si>
  <si>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</si>
  <si>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</si>
  <si>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</si>
  <si>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</si>
  <si>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</si>
  <si>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</si>
  <si>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</si>
  <si>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</si>
  <si>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</si>
  <si>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</si>
  <si>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</si>
  <si>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</si>
  <si>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</si>
  <si>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</si>
  <si>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</si>
  <si>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</si>
  <si>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</si>
  <si>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</si>
  <si>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</si>
  <si>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</si>
  <si>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</si>
  <si>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</si>
  <si>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</si>
  <si>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</si>
  <si>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</si>
  <si>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</si>
  <si>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</si>
  <si>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</si>
  <si>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</si>
  <si>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</si>
  <si>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</si>
  <si>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</si>
  <si>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</si>
  <si>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</si>
  <si>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</si>
  <si>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</si>
  <si>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</si>
  <si>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</si>
  <si>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</si>
  <si>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</si>
  <si>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</si>
  <si>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</si>
  <si>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</si>
  <si>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</si>
  <si>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</si>
  <si>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</si>
  <si>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</si>
  <si>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</si>
  <si>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</si>
  <si>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</si>
  <si>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</si>
  <si>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</si>
  <si>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</si>
  <si>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</si>
  <si>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</si>
  <si>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</si>
  <si>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</si>
  <si>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</si>
  <si>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</si>
  <si>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</si>
  <si>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</si>
  <si>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</si>
  <si>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</si>
  <si>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</si>
  <si>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</si>
  <si>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</si>
  <si>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</si>
  <si>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</si>
  <si>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</si>
  <si>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</si>
  <si>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</si>
  <si>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</si>
  <si>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</si>
  <si>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</si>
  <si>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</si>
  <si>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</si>
  <si>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</si>
  <si>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</si>
  <si>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</si>
  <si>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</si>
  <si>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</si>
  <si>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</si>
  <si>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</si>
  <si>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</si>
  <si>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</si>
  <si>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</si>
  <si>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</si>
  <si>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</si>
  <si>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</si>
  <si>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</si>
  <si>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</si>
  <si>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</si>
  <si>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</si>
  <si>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</si>
  <si>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</si>
  <si>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</si>
  <si>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</si>
  <si>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</si>
  <si>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</si>
  <si>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</si>
  <si>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</si>
  <si>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</si>
  <si>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</si>
  <si>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</si>
  <si>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</si>
  <si>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</si>
  <si>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</si>
  <si>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</si>
  <si>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</si>
  <si>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</si>
  <si>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</si>
  <si>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</si>
  <si>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</si>
  <si>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</si>
  <si>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</si>
  <si>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</si>
  <si>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</si>
  <si>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</si>
  <si>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</si>
  <si>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</si>
  <si>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</si>
  <si>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</si>
  <si>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</si>
  <si>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</si>
  <si>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</si>
  <si>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</si>
  <si>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</si>
  <si>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</si>
  <si>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</si>
  <si>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</si>
  <si>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</si>
  <si>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</si>
  <si>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</si>
  <si>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</si>
  <si>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</si>
  <si>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</si>
  <si>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</si>
  <si>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</si>
  <si>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</si>
  <si>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</si>
  <si>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</si>
  <si>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</si>
  <si>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</si>
  <si>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</si>
  <si>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</si>
  <si>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</si>
  <si>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</si>
  <si>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</si>
  <si>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</si>
  <si>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</si>
  <si>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</si>
  <si>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</si>
  <si>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</si>
  <si>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</si>
  <si>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</si>
  <si>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</si>
  <si>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</si>
  <si>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</si>
  <si>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</si>
  <si>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</si>
  <si>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</si>
  <si>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</si>
  <si>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</si>
  <si>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</si>
  <si>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</si>
  <si>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</si>
  <si>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</si>
  <si>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</si>
  <si>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</si>
  <si>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</si>
  <si>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</si>
  <si>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</si>
  <si>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</si>
  <si>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</si>
  <si>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</si>
  <si>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</si>
  <si>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</si>
  <si>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</si>
  <si>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</si>
  <si>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</si>
  <si>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</si>
  <si>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</si>
  <si>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</si>
  <si>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</si>
  <si>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</si>
  <si>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</si>
  <si>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</si>
  <si>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</si>
  <si>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</si>
  <si>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</si>
  <si>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</si>
  <si>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</si>
  <si>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</si>
  <si>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</si>
  <si>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</si>
  <si>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</si>
  <si>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</si>
  <si>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</si>
  <si>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</si>
  <si>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</si>
  <si>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</si>
  <si>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</si>
  <si>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</si>
  <si>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</si>
  <si>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</si>
  <si>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</si>
  <si>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</si>
  <si>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</si>
  <si>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</si>
  <si>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</si>
  <si>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</si>
  <si>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</si>
  <si>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</si>
  <si>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</si>
  <si>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</si>
  <si>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</si>
  <si>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</si>
  <si>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</si>
  <si>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</si>
  <si>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</si>
  <si>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</si>
  <si>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</si>
  <si>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</si>
  <si>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</si>
  <si>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</si>
  <si>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</si>
  <si>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</si>
  <si>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</si>
  <si>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</si>
  <si>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</si>
  <si>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</si>
  <si>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</si>
  <si>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</si>
  <si>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</si>
  <si>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</si>
  <si>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</si>
  <si>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</si>
  <si>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</si>
  <si>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</si>
  <si>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</si>
  <si>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</si>
  <si>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</si>
  <si>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</si>
  <si>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</si>
  <si>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</si>
  <si>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</si>
  <si>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</si>
  <si>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</si>
  <si>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</si>
  <si>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</si>
  <si>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</si>
  <si>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</si>
  <si>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</si>
  <si>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</si>
  <si>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</si>
  <si>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</si>
  <si>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</si>
  <si>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</si>
  <si>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</si>
  <si>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</si>
  <si>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</si>
  <si>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</si>
  <si>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</si>
  <si>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</si>
  <si>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</si>
  <si>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</si>
  <si>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</si>
  <si>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</si>
  <si>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</si>
  <si>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</si>
  <si>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</si>
  <si>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</si>
  <si>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</si>
  <si>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</si>
  <si>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</si>
  <si>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</si>
  <si>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</si>
  <si>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</si>
  <si>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</si>
  <si>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</si>
  <si>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</si>
  <si>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</si>
  <si>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</si>
  <si>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</si>
  <si>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</si>
  <si>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</si>
  <si>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</si>
  <si>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</si>
  <si>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</si>
  <si>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</si>
  <si>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</si>
  <si>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</si>
  <si>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</si>
  <si>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</si>
  <si>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</si>
  <si>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</si>
  <si>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</si>
  <si>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</si>
  <si>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</si>
  <si>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</si>
  <si>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</si>
  <si>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</si>
  <si>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</si>
  <si>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</si>
  <si>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</si>
  <si>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</si>
  <si>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</si>
  <si>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</si>
  <si>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</si>
  <si>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</si>
  <si>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</si>
  <si>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</si>
  <si>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</si>
  <si>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</si>
  <si>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</si>
  <si>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</si>
  <si>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</si>
  <si>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</si>
  <si>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</si>
  <si>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</si>
  <si>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</si>
  <si>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</si>
  <si>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</si>
  <si>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</si>
  <si>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</si>
  <si>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</si>
  <si>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</si>
  <si>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</si>
  <si>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</si>
  <si>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</si>
  <si>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</si>
  <si>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</si>
  <si>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</si>
  <si>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</si>
  <si>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</si>
  <si>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</si>
  <si>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</si>
  <si>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</si>
  <si>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</si>
  <si>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</si>
  <si>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</si>
  <si>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</si>
  <si>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</si>
  <si>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</si>
  <si>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</si>
  <si>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</si>
  <si>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</si>
  <si>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</si>
  <si>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</si>
  <si>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</si>
  <si>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</si>
  <si>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</si>
  <si>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</si>
  <si>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</si>
  <si>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</si>
  <si>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</si>
  <si>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</si>
  <si>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</si>
  <si>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</si>
  <si>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</si>
  <si>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</si>
  <si>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</si>
  <si>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</si>
  <si>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</si>
  <si>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</si>
  <si>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</si>
  <si>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</si>
  <si>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</si>
  <si>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</si>
  <si>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</si>
  <si>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</si>
  <si>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</si>
  <si>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</si>
  <si>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</si>
  <si>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</si>
  <si>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</si>
  <si>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</si>
  <si>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</si>
  <si>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</si>
  <si>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</si>
  <si>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</si>
  <si>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</si>
  <si>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</si>
  <si>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</si>
  <si>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</si>
  <si>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</si>
  <si>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</si>
  <si>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</si>
  <si>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</si>
  <si>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</si>
  <si>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</si>
  <si>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</si>
  <si>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</si>
  <si>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</si>
  <si>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</si>
  <si>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</si>
  <si>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</si>
  <si>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</si>
  <si>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</si>
  <si>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</si>
  <si>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</si>
  <si>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</si>
  <si>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</si>
  <si>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</si>
  <si>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</si>
  <si>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</si>
  <si>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</si>
  <si>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</si>
  <si>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</si>
  <si>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</si>
  <si>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</si>
  <si>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</si>
  <si>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</si>
  <si>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</si>
  <si>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</si>
  <si>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</si>
  <si>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</si>
  <si>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</si>
  <si>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</si>
  <si>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</si>
  <si>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</si>
  <si>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</si>
  <si>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</si>
  <si>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</si>
  <si>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</si>
  <si>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</si>
  <si>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</si>
  <si>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</si>
  <si>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</si>
  <si>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</si>
  <si>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</si>
  <si>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</si>
  <si>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</si>
  <si>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</si>
  <si>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</si>
  <si>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</si>
  <si>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</si>
  <si>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</si>
  <si>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</si>
  <si>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</si>
  <si>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</si>
  <si>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</si>
  <si>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</si>
  <si>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</si>
  <si>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</si>
  <si>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</si>
  <si>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</si>
  <si>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</si>
  <si>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</si>
  <si>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</si>
  <si>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</si>
  <si>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</si>
  <si>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</si>
  <si>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</si>
  <si>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</si>
  <si>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</si>
  <si>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</si>
  <si>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</si>
  <si>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</si>
  <si>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</si>
  <si>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</si>
  <si>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</si>
  <si>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</si>
  <si>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</si>
  <si>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</si>
  <si>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</si>
  <si>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</si>
  <si>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</si>
  <si>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</si>
  <si>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</si>
  <si>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</si>
  <si>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</si>
  <si>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</si>
  <si>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</si>
  <si>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</si>
  <si>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</si>
  <si>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</si>
  <si>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</si>
  <si>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</si>
  <si>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</si>
  <si>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</si>
  <si>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</si>
  <si>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</si>
  <si>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</si>
  <si>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</si>
  <si>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</si>
  <si>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</si>
  <si>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</si>
  <si>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</si>
  <si>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</si>
  <si>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</si>
  <si>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</si>
  <si>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</si>
  <si>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</si>
  <si>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</si>
  <si>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</si>
  <si>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</si>
  <si>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</si>
  <si>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</si>
  <si>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</si>
  <si>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</si>
  <si>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</si>
  <si>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</si>
  <si>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</si>
  <si>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</si>
  <si>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</si>
  <si>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</si>
  <si>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</si>
  <si>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</si>
  <si>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</si>
  <si>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</si>
  <si>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</si>
  <si>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</si>
  <si>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</si>
  <si>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</si>
  <si>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</si>
  <si>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</si>
  <si>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</si>
  <si>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</si>
  <si>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</si>
  <si>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</si>
  <si>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</si>
  <si>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</si>
  <si>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</si>
  <si>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</si>
  <si>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</si>
  <si>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</si>
  <si>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</si>
  <si>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</si>
  <si>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</si>
  <si>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</si>
  <si>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</si>
  <si>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</si>
  <si>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</si>
  <si>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</si>
  <si>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</si>
  <si>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</si>
  <si>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</si>
  <si>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</si>
  <si>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</si>
  <si>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</si>
  <si>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</si>
  <si>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</si>
  <si>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</si>
  <si>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</si>
  <si>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</si>
  <si>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</si>
  <si>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</si>
  <si>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</si>
  <si>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</si>
  <si>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</si>
  <si>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</si>
  <si>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</si>
  <si>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</si>
  <si>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</si>
  <si>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</si>
  <si>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</si>
  <si>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</si>
  <si>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</si>
  <si>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</si>
  <si>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</si>
  <si>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</si>
  <si>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</si>
  <si>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</si>
  <si>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</si>
  <si>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</si>
  <si>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</si>
  <si>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</si>
  <si>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</si>
  <si>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</si>
  <si>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</si>
  <si>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</si>
  <si>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</si>
  <si>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</si>
  <si>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</si>
  <si>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</si>
  <si>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</si>
  <si>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</si>
  <si>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</si>
  <si>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</si>
  <si>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</si>
  <si>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</si>
  <si>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</si>
  <si>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</si>
  <si>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</si>
  <si>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</si>
  <si>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</si>
  <si>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</si>
  <si>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</si>
  <si>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</si>
  <si>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</si>
  <si>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</si>
  <si>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</si>
  <si>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</si>
  <si>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</si>
  <si>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</si>
  <si>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</si>
  <si>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</si>
  <si>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</si>
  <si>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</si>
  <si>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</si>
  <si>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</si>
  <si>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</si>
  <si>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</si>
  <si>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</si>
  <si>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</si>
  <si>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</si>
  <si>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</si>
  <si>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</si>
  <si>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</si>
  <si>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</si>
  <si>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</si>
  <si>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</si>
  <si>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</si>
  <si>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</si>
  <si>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</si>
  <si>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</si>
  <si>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</si>
  <si>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</si>
  <si>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</si>
  <si>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</si>
  <si>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</si>
  <si>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</si>
  <si>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</si>
  <si>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</si>
  <si>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</si>
  <si>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</si>
  <si>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</si>
  <si>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</si>
  <si>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</si>
  <si>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</si>
  <si>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</si>
  <si>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</si>
  <si>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</si>
  <si>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</si>
  <si>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</si>
  <si>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</si>
  <si>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</si>
  <si>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</si>
  <si>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</si>
  <si>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</si>
  <si>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</si>
  <si>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</si>
  <si>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</si>
  <si>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</si>
  <si>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</si>
  <si>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</si>
  <si>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</si>
  <si>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</si>
  <si>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</si>
  <si>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</si>
  <si>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</si>
  <si>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</si>
  <si>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</si>
  <si>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</si>
  <si>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</si>
  <si>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</si>
  <si>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</si>
  <si>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</si>
  <si>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</si>
  <si>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</si>
  <si>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</si>
  <si>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</si>
  <si>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</si>
  <si>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</si>
  <si>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</si>
  <si>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</si>
  <si>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</si>
  <si>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</si>
  <si>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</si>
  <si>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</si>
  <si>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</si>
  <si>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</si>
  <si>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</si>
  <si>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</si>
  <si>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</si>
  <si>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</si>
  <si>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</si>
  <si>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</si>
  <si>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</si>
  <si>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</si>
  <si>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</si>
  <si>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</si>
  <si>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</si>
  <si>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</si>
  <si>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</si>
  <si>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</si>
  <si>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</si>
  <si>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</si>
  <si>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</si>
  <si>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</si>
  <si>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</si>
  <si>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</si>
  <si>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</si>
  <si>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</si>
  <si>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</si>
  <si>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</si>
  <si>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</si>
  <si>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</si>
  <si>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</si>
  <si>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</si>
  <si>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</si>
  <si>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</si>
  <si>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</si>
  <si>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</si>
  <si>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</si>
  <si>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</si>
  <si>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</si>
  <si>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</si>
  <si>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</si>
  <si>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</si>
  <si>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</si>
  <si>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</si>
  <si>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</si>
  <si>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</si>
  <si>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</si>
  <si>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</si>
  <si>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</si>
  <si>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</si>
  <si>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</si>
  <si>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</si>
  <si>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</si>
  <si>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</si>
  <si>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</si>
  <si>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</si>
  <si>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</si>
  <si>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</si>
  <si>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</si>
  <si>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</si>
  <si>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</si>
  <si>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</si>
  <si>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</si>
  <si>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</si>
  <si>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</si>
  <si>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</si>
  <si>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</si>
  <si>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</si>
  <si>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</si>
  <si>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</si>
  <si>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</si>
  <si>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</si>
  <si>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</si>
  <si>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</si>
  <si>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</si>
  <si>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</si>
  <si>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</si>
  <si>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</si>
  <si>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</si>
  <si>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</si>
  <si>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</si>
  <si>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</si>
  <si>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</si>
  <si>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</si>
  <si>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</si>
  <si>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</si>
  <si>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</si>
  <si>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</si>
  <si>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</si>
  <si>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</si>
  <si>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</si>
  <si>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</si>
  <si>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</si>
  <si>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</si>
  <si>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</si>
  <si>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</si>
  <si>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</si>
  <si>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</si>
  <si>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</si>
  <si>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</si>
  <si>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</si>
  <si>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</si>
  <si>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</si>
  <si>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</si>
  <si>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</si>
  <si>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</si>
  <si>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</si>
  <si>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</si>
  <si>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</si>
  <si>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</si>
  <si>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</si>
  <si>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</si>
  <si>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</si>
  <si>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</si>
  <si>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</si>
  <si>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</si>
  <si>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</si>
  <si>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</si>
  <si>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</si>
  <si>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</si>
  <si>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</si>
  <si>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</si>
  <si>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</si>
  <si>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</si>
  <si>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</si>
  <si>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</si>
  <si>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</si>
  <si>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</si>
  <si>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</si>
  <si>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</si>
  <si>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</si>
  <si>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</si>
  <si>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</si>
  <si>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</si>
  <si>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</si>
  <si>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</si>
  <si>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</si>
  <si>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</si>
  <si>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</si>
  <si>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</si>
  <si>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</si>
  <si>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</si>
  <si>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</si>
  <si>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</si>
  <si>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</si>
  <si>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</si>
  <si>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</si>
  <si>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</si>
  <si>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</si>
  <si>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</si>
  <si>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</si>
  <si>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</si>
  <si>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</si>
  <si>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</si>
  <si>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</si>
  <si>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</si>
  <si>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</si>
  <si>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</si>
  <si>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</si>
  <si>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</si>
  <si>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</si>
  <si>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</si>
  <si>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</si>
  <si>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</si>
  <si>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</si>
  <si>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</si>
  <si>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</si>
  <si>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</si>
  <si>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</si>
  <si>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</si>
  <si>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</si>
  <si>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</si>
  <si>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</si>
  <si>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</si>
  <si>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</si>
  <si>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</si>
  <si>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</si>
  <si>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</si>
  <si>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</si>
  <si>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</si>
  <si>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</si>
  <si>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</si>
  <si>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</si>
  <si>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</si>
  <si>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</si>
  <si>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</si>
  <si>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</si>
  <si>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</si>
  <si>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</si>
  <si>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</si>
  <si>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</si>
  <si>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</si>
  <si>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</si>
  <si>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</si>
  <si>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</si>
  <si>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</si>
  <si>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</si>
  <si>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</si>
  <si>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</si>
  <si>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</si>
  <si>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</si>
  <si>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</si>
  <si>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</si>
  <si>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</si>
  <si>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</si>
  <si>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</si>
  <si>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</si>
  <si>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</si>
  <si>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</si>
  <si>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</si>
  <si>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</si>
  <si>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</si>
  <si>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</si>
  <si>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</si>
  <si>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</si>
  <si>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</si>
  <si>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</si>
  <si>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</si>
  <si>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</si>
  <si>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</si>
  <si>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</si>
  <si>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</si>
  <si>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</si>
  <si>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</si>
  <si>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</si>
  <si>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</si>
  <si>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</si>
  <si>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</si>
  <si>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</si>
  <si>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</si>
  <si>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</si>
  <si>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</si>
  <si>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</si>
  <si>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</si>
  <si>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</si>
  <si>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</si>
  <si>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</si>
  <si>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</si>
  <si>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</si>
  <si>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</si>
  <si>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</si>
  <si>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</si>
  <si>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</si>
  <si>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</si>
  <si>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</si>
  <si>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</si>
  <si>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</si>
  <si>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</si>
  <si>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</si>
  <si>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</si>
  <si>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</si>
  <si>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</si>
  <si>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</si>
  <si>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</si>
  <si>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</si>
  <si>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</si>
  <si>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</si>
  <si>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</si>
  <si>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</si>
  <si>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</si>
  <si>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</si>
  <si>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</si>
  <si>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</si>
  <si>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</si>
  <si>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</si>
  <si>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</si>
  <si>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</si>
  <si>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</si>
  <si>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</si>
  <si>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</si>
  <si>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</si>
  <si>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</si>
  <si>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</si>
  <si>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</si>
  <si>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</si>
  <si>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</si>
  <si>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</si>
  <si>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</si>
  <si>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</si>
  <si>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</si>
  <si>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</si>
  <si>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</si>
  <si>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</si>
  <si>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</si>
  <si>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</si>
  <si>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</si>
  <si>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</si>
  <si>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</si>
  <si>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</si>
  <si>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</si>
  <si>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</si>
  <si>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</si>
  <si>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</si>
  <si>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</si>
  <si>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</si>
  <si>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</si>
  <si>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</si>
  <si>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</si>
  <si>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</si>
  <si>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</si>
  <si>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</si>
  <si>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</si>
  <si>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</si>
  <si>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</si>
  <si>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</si>
  <si>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</si>
  <si>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</si>
  <si>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</si>
  <si>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</si>
  <si>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</si>
  <si>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</si>
  <si>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</si>
  <si>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</si>
  <si>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</si>
  <si>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</si>
  <si>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</si>
  <si>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</si>
  <si>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</si>
  <si>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</si>
  <si>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</si>
  <si>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</si>
  <si>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</si>
  <si>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</si>
  <si>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</si>
  <si>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</si>
  <si>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</si>
  <si>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</si>
  <si>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</si>
  <si>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</si>
  <si>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</si>
  <si>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</si>
  <si>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</si>
  <si>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</si>
  <si>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</si>
  <si>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</si>
  <si>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</si>
  <si>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</si>
  <si>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</si>
  <si>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</si>
  <si>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</si>
  <si>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</si>
  <si>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</si>
  <si>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</si>
  <si>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</si>
  <si>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</si>
  <si>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</si>
  <si>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</si>
  <si>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</si>
  <si>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</si>
  <si>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</si>
  <si>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</si>
  <si>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</si>
  <si>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</si>
  <si>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</si>
  <si>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</si>
  <si>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</si>
  <si>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</si>
  <si>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</si>
  <si>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</si>
  <si>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</si>
  <si>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</si>
  <si>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</si>
  <si>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</si>
  <si>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</si>
  <si>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</si>
  <si>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</si>
  <si>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</si>
  <si>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</si>
  <si>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</si>
  <si>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</si>
  <si>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</si>
  <si>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</si>
  <si>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</si>
  <si>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</si>
  <si>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</si>
  <si>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</si>
  <si>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</si>
  <si>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</si>
  <si>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</si>
  <si>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</si>
  <si>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</si>
  <si>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</si>
  <si>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</si>
  <si>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</si>
  <si>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</si>
  <si>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</si>
  <si>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</si>
  <si>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</si>
  <si>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</si>
  <si>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</si>
  <si>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</si>
  <si>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</si>
  <si>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</si>
  <si>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</si>
  <si>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</si>
  <si>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</si>
  <si>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</si>
  <si>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</si>
  <si>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</si>
  <si>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</si>
  <si>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</si>
  <si>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</si>
  <si>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</si>
  <si>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</si>
  <si>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</si>
  <si>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</si>
  <si>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</si>
  <si>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</si>
  <si>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</si>
  <si>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</si>
  <si>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</si>
  <si>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</si>
  <si>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</si>
  <si>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</si>
  <si>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</si>
  <si>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</si>
  <si>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</si>
  <si>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</si>
  <si>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</si>
  <si>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</si>
  <si>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</si>
  <si>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</si>
  <si>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</si>
  <si>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</si>
  <si>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</si>
  <si>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</si>
  <si>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</si>
  <si>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</si>
  <si>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</si>
  <si>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</si>
  <si>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</si>
  <si>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</si>
  <si>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</si>
  <si>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</si>
  <si>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</si>
  <si>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</si>
  <si>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</si>
  <si>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</si>
  <si>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</si>
  <si>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</si>
  <si>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</si>
  <si>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</si>
  <si>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</si>
  <si>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</si>
  <si>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</si>
  <si>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</si>
  <si>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</si>
  <si>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</si>
  <si>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</si>
  <si>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</si>
  <si>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</si>
  <si>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</si>
  <si>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</si>
  <si>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</si>
  <si>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</si>
  <si>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</si>
  <si>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</si>
  <si>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</si>
  <si>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</si>
  <si>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</si>
  <si>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</si>
  <si>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</si>
  <si>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</si>
  <si>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</si>
  <si>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</si>
  <si>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</si>
  <si>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</si>
  <si>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</si>
  <si>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</si>
  <si>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</si>
  <si>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</si>
  <si>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</si>
  <si>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</si>
  <si>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</si>
  <si>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</si>
  <si>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</si>
  <si>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</si>
  <si>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</si>
  <si>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</si>
  <si>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</si>
  <si>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</si>
  <si>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</si>
  <si>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</si>
  <si>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</si>
  <si>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</si>
  <si>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</si>
  <si>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</si>
  <si>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</si>
  <si>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</si>
  <si>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</si>
  <si>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</si>
  <si>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</si>
  <si>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</si>
  <si>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</si>
  <si>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</si>
  <si>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</si>
  <si>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</si>
  <si>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</si>
  <si>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</si>
  <si>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</si>
  <si>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</si>
  <si>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</si>
  <si>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</si>
  <si>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</si>
  <si>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</si>
  <si>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</si>
  <si>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</si>
  <si>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</si>
  <si>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</si>
  <si>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</si>
  <si>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</si>
  <si>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</si>
  <si>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</si>
  <si>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</si>
  <si>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</si>
  <si>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</si>
  <si>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</si>
  <si>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</si>
  <si>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</si>
  <si>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</si>
  <si>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</si>
  <si>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</si>
  <si>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</si>
  <si>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</si>
  <si>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</si>
  <si>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</si>
  <si>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</si>
  <si>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</si>
  <si>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</si>
  <si>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</si>
  <si>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</si>
  <si>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</si>
  <si>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</si>
  <si>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</si>
  <si>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</si>
  <si>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</si>
  <si>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</si>
  <si>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</si>
  <si>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</si>
  <si>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</si>
  <si>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</si>
  <si>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</si>
  <si>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</si>
  <si>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</si>
  <si>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</si>
  <si>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</si>
  <si>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</si>
  <si>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</si>
  <si>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</si>
  <si>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</si>
  <si>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</si>
  <si>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</si>
  <si>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</si>
  <si>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</si>
  <si>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</si>
  <si>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</si>
  <si>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</si>
  <si>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</si>
  <si>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</si>
  <si>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</si>
  <si>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</si>
  <si>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</si>
  <si>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</si>
  <si>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</si>
  <si>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</si>
  <si>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</si>
  <si>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</si>
  <si>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</si>
  <si>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</si>
  <si>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</si>
  <si>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</si>
  <si>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</si>
  <si>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</si>
  <si>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</si>
  <si>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</si>
  <si>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</si>
  <si>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</si>
  <si>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</si>
  <si>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</si>
  <si>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</si>
  <si>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</si>
  <si>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</si>
  <si>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</si>
  <si>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</si>
  <si>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</si>
  <si>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</si>
  <si>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</si>
  <si>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</si>
  <si>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</si>
  <si>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</si>
  <si>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</si>
  <si>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</si>
  <si>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</si>
  <si>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</si>
  <si>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</si>
  <si>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</si>
  <si>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</si>
  <si>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</si>
  <si>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</si>
  <si>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</si>
  <si>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</si>
  <si>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</si>
  <si>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</si>
  <si>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</si>
  <si>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</si>
  <si>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</si>
  <si>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</si>
  <si>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</si>
  <si>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</si>
  <si>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</si>
  <si>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</si>
  <si>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</si>
  <si>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</si>
  <si>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</si>
  <si>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</si>
  <si>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</si>
  <si>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</si>
  <si>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</si>
  <si>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</si>
  <si>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</si>
  <si>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</si>
  <si>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</si>
  <si>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</si>
  <si>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</si>
  <si>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</si>
  <si>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</si>
  <si>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</si>
  <si>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</si>
  <si>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</si>
  <si>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</si>
  <si>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</si>
  <si>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</si>
  <si>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</si>
  <si>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</si>
  <si>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</si>
  <si>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</si>
  <si>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</si>
  <si>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</si>
  <si>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</si>
  <si>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</si>
  <si>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</si>
  <si>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</si>
  <si>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</si>
  <si>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</si>
  <si>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</si>
  <si>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</si>
  <si>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</si>
  <si>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</si>
  <si>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</si>
  <si>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</si>
  <si>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</si>
  <si>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</si>
  <si>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</si>
  <si>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</si>
  <si>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</si>
  <si>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</si>
  <si>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</si>
  <si>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</si>
  <si>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</si>
  <si>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</si>
  <si>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</si>
  <si>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</si>
  <si>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</si>
  <si>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</si>
  <si>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</si>
  <si>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</si>
  <si>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</si>
  <si>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</si>
  <si>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</si>
  <si>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</si>
  <si>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</si>
  <si>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</si>
  <si>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</si>
  <si>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</si>
  <si>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</si>
  <si>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</si>
  <si>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</si>
  <si>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</si>
  <si>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</si>
  <si>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</si>
  <si>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</si>
  <si>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</si>
  <si>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</si>
  <si>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</si>
  <si>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</si>
  <si>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</si>
  <si>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</si>
  <si>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</si>
  <si>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</si>
  <si>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</si>
  <si>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</si>
  <si>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</si>
  <si>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</si>
  <si>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</si>
  <si>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</si>
  <si>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</si>
  <si>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</si>
  <si>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</si>
  <si>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</si>
  <si>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</si>
  <si>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</si>
  <si>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</si>
  <si>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</si>
  <si>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</si>
  <si>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</si>
  <si>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</si>
  <si>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</si>
  <si>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</si>
  <si>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</si>
  <si>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</si>
  <si>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</si>
  <si>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</si>
  <si>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</si>
  <si>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</si>
  <si>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</si>
  <si>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</si>
  <si>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</si>
  <si>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</si>
  <si>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</si>
  <si>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</si>
  <si>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</si>
  <si>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</si>
  <si>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</si>
  <si>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</si>
  <si>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</si>
  <si>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</si>
  <si>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</si>
  <si>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</si>
  <si>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</si>
  <si>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</si>
  <si>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</si>
  <si>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</si>
  <si>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</si>
  <si>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</si>
  <si>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</si>
  <si>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</si>
  <si>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</si>
  <si>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</si>
  <si>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</si>
  <si>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</si>
  <si>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</si>
  <si>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</si>
  <si>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</si>
  <si>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</si>
  <si>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</si>
  <si>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</si>
  <si>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</si>
  <si>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</si>
  <si>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</si>
  <si>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</si>
  <si>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</si>
  <si>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</si>
  <si>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</si>
  <si>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</si>
  <si>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</si>
  <si>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</si>
  <si>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</si>
  <si>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</si>
  <si>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</si>
  <si>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</si>
  <si>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</si>
  <si>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</si>
  <si>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</si>
  <si>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</si>
  <si>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</si>
  <si>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</si>
  <si>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</si>
  <si>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</si>
  <si>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</si>
  <si>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</si>
  <si>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</si>
  <si>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</si>
  <si>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</si>
  <si>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</si>
  <si>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</si>
  <si>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</si>
  <si>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</si>
  <si>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</si>
  <si>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</si>
  <si>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</si>
  <si>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</si>
  <si>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</si>
  <si>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</si>
  <si>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</si>
  <si>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</si>
  <si>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</si>
  <si>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</si>
  <si>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</si>
  <si>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</si>
  <si>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</si>
  <si>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</si>
  <si>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</si>
  <si>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</si>
  <si>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</si>
  <si>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</si>
  <si>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</si>
  <si>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</si>
  <si>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</si>
  <si>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</si>
  <si>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</si>
  <si>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</si>
  <si>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</si>
  <si>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</si>
  <si>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</si>
  <si>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</si>
  <si>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</si>
  <si>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</si>
  <si>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</si>
  <si>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</si>
  <si>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</si>
  <si>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</si>
  <si>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</si>
  <si>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</si>
  <si>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</si>
  <si>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</si>
  <si>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</si>
  <si>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</si>
  <si>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</si>
  <si>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</si>
  <si>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</si>
  <si>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</si>
  <si>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</si>
  <si>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</si>
  <si>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</si>
  <si>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</si>
  <si>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</si>
  <si>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</si>
  <si>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</si>
  <si>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</si>
  <si>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</si>
  <si>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</si>
  <si>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</si>
  <si>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</si>
  <si>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</si>
  <si>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</si>
  <si>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</si>
  <si>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</si>
  <si>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</si>
  <si>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</si>
  <si>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</si>
  <si>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</si>
  <si>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</si>
  <si>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</si>
  <si>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</si>
  <si>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</si>
  <si>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</si>
  <si>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</si>
  <si>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</si>
  <si>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</si>
  <si>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</si>
  <si>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</si>
  <si>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</si>
  <si>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</si>
  <si>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</si>
  <si>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</si>
  <si>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</si>
  <si>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</si>
  <si>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</si>
  <si>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</si>
  <si>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</si>
  <si>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</si>
  <si>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</si>
  <si>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</si>
  <si>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</si>
  <si>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</si>
  <si>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</si>
  <si>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</si>
  <si>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</si>
  <si>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</si>
  <si>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</si>
  <si>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</si>
  <si>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</si>
  <si>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</si>
  <si>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</si>
  <si>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</si>
  <si>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</si>
  <si>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</si>
  <si>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</si>
  <si>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</si>
  <si>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</si>
  <si>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</si>
  <si>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</si>
  <si>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</si>
  <si>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</si>
  <si>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</si>
  <si>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</si>
  <si>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</si>
  <si>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</si>
  <si>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</si>
  <si>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</si>
  <si>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</si>
  <si>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</si>
  <si>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</si>
  <si>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</si>
  <si>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</si>
  <si>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</si>
  <si>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</si>
  <si>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</si>
  <si>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</si>
  <si>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</si>
  <si>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</si>
  <si>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</si>
  <si>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</si>
  <si>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</si>
  <si>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</si>
  <si>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</si>
  <si>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</si>
  <si>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</si>
  <si>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</si>
  <si>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</si>
  <si>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</si>
  <si>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</si>
  <si>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</si>
  <si>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</si>
  <si>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</si>
  <si>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</si>
  <si>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</si>
  <si>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</si>
  <si>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</si>
  <si>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</si>
  <si>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</si>
  <si>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</si>
  <si>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</si>
  <si>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</si>
  <si>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</si>
  <si>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</si>
  <si>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</si>
  <si>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</si>
  <si>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</si>
  <si>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</si>
  <si>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</si>
  <si>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</si>
  <si>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</si>
  <si>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</si>
  <si>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</si>
  <si>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</si>
  <si>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</si>
  <si>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</si>
  <si>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</si>
  <si>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</si>
  <si>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</si>
  <si>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</si>
  <si>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</si>
  <si>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</si>
  <si>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</si>
  <si>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</si>
  <si>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</si>
  <si>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</si>
  <si>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</si>
  <si>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</si>
  <si>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</si>
  <si>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</si>
  <si>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</si>
  <si>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</si>
  <si>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</si>
  <si>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</si>
  <si>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</si>
  <si>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</si>
  <si>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</si>
  <si>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</si>
  <si>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</si>
  <si>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</si>
  <si>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</si>
  <si>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</si>
  <si>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</si>
  <si>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</si>
  <si>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</si>
  <si>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</si>
  <si>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</si>
  <si>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</si>
  <si>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</si>
  <si>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</si>
  <si>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</si>
  <si>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</si>
  <si>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</si>
  <si>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</si>
  <si>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</si>
  <si>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</si>
  <si>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</si>
  <si>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</si>
  <si>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</si>
  <si>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</si>
  <si>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</si>
  <si>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</si>
  <si>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</si>
  <si>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</si>
  <si>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</si>
  <si>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</si>
  <si>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</si>
  <si>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</si>
  <si>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</si>
  <si>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</si>
  <si>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</si>
  <si>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</si>
  <si>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</si>
  <si>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</si>
  <si>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</si>
  <si>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</si>
  <si>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</si>
  <si>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</si>
  <si>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</si>
  <si>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</si>
  <si>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</si>
  <si>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</si>
  <si>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</si>
  <si>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</si>
  <si>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</si>
  <si>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</si>
  <si>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</si>
  <si>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</si>
  <si>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</si>
  <si>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</si>
  <si>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</si>
  <si>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</si>
  <si>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</si>
  <si>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</si>
  <si>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</si>
  <si>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</si>
  <si>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</si>
  <si>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</si>
  <si>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</si>
  <si>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</si>
  <si>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</si>
  <si>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</si>
  <si>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</si>
  <si>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</si>
  <si>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</si>
  <si>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</si>
  <si>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</si>
  <si>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</si>
  <si>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</si>
  <si>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</si>
  <si>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</si>
  <si>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</si>
  <si>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</si>
  <si>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</si>
  <si>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</si>
  <si>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</si>
  <si>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</si>
  <si>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</si>
  <si>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</si>
  <si>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</si>
  <si>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</si>
  <si>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</si>
  <si>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</si>
  <si>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</si>
  <si>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</si>
  <si>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</si>
  <si>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</si>
  <si>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</si>
  <si>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</si>
  <si>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</si>
  <si>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</si>
  <si>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</si>
  <si>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</si>
  <si>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</si>
  <si>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</si>
  <si>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</si>
  <si>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</si>
  <si>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</si>
  <si>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</si>
  <si>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</si>
  <si>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</si>
  <si>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</si>
  <si>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</si>
  <si>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</si>
  <si>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</si>
  <si>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</si>
  <si>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</si>
  <si>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</si>
  <si>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</si>
  <si>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</si>
  <si>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</si>
  <si>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</si>
  <si>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</si>
  <si>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</si>
  <si>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</si>
  <si>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</si>
  <si>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</si>
  <si>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</si>
  <si>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</si>
  <si>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</si>
  <si>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</si>
  <si>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</si>
  <si>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</si>
  <si>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</si>
  <si>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</si>
  <si>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</si>
  <si>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</si>
  <si>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</si>
  <si>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</si>
  <si>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</si>
  <si>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</si>
  <si>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</si>
  <si>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</si>
  <si>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</si>
  <si>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</si>
  <si>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</si>
  <si>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</si>
  <si>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</si>
  <si>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</si>
  <si>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</si>
  <si>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</si>
  <si>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</si>
  <si>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</si>
  <si>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</si>
  <si>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</si>
  <si>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</si>
  <si>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</si>
  <si>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</si>
  <si>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</si>
  <si>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</si>
  <si>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</si>
  <si>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</si>
  <si>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</si>
  <si>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</si>
  <si>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</si>
  <si>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</si>
  <si>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</si>
  <si>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</si>
  <si>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</si>
  <si>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</si>
  <si>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</si>
  <si>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</si>
  <si>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</si>
  <si>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</si>
  <si>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</si>
  <si>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</si>
  <si>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</si>
  <si>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</si>
  <si>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</si>
  <si>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</si>
  <si>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</si>
  <si>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</si>
  <si>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</si>
  <si>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</si>
  <si>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</si>
  <si>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</si>
  <si>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</si>
  <si>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</si>
  <si>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</si>
  <si>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</si>
  <si>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</si>
  <si>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</si>
  <si>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</si>
  <si>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</si>
  <si>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</si>
  <si>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</si>
  <si>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</si>
  <si>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</si>
  <si>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</si>
  <si>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</si>
  <si>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</si>
  <si>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</si>
  <si>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</si>
  <si>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</si>
  <si>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</si>
  <si>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</si>
  <si>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</si>
  <si>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</si>
  <si>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</si>
  <si>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</si>
  <si>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</si>
  <si>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</si>
  <si>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</si>
  <si>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</si>
  <si>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</si>
  <si>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</si>
  <si>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</si>
  <si>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</si>
  <si>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</si>
  <si>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</si>
  <si>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</si>
  <si>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</si>
  <si>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</si>
  <si>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</si>
  <si>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</si>
  <si>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</si>
  <si>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</si>
  <si>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</si>
  <si>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</si>
  <si>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</si>
  <si>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</si>
  <si>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</si>
  <si>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</si>
  <si>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</si>
  <si>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</si>
  <si>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</si>
  <si>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</si>
  <si>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</si>
  <si>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</si>
  <si>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</si>
  <si>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</si>
  <si>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</si>
  <si>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</si>
  <si>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</si>
  <si>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</si>
  <si>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</si>
  <si>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</si>
  <si>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</si>
  <si>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</si>
  <si>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</si>
  <si>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</si>
  <si>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</si>
  <si>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</si>
  <si>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</si>
  <si>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</si>
  <si>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</si>
  <si>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</si>
  <si>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</si>
  <si>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</si>
  <si>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</si>
  <si>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</si>
  <si>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</si>
  <si>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</si>
  <si>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</si>
  <si>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</si>
  <si>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</si>
  <si>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</si>
  <si>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</si>
  <si>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</si>
  <si>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</si>
  <si>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</si>
  <si>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</si>
  <si>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</si>
  <si>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</si>
  <si>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</si>
  <si>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</si>
  <si>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</si>
  <si>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</si>
  <si>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</si>
  <si>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</si>
  <si>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</si>
  <si>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</si>
  <si>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</si>
  <si>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</si>
  <si>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</si>
  <si>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</si>
  <si>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</si>
  <si>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</si>
  <si>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</si>
  <si>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</si>
  <si>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</si>
  <si>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</si>
  <si>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</si>
  <si>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</si>
  <si>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</si>
  <si>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</si>
  <si>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</si>
  <si>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</si>
  <si>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</si>
  <si>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</si>
  <si>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</si>
  <si>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</si>
  <si>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</si>
  <si>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</si>
  <si>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</si>
  <si>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</si>
  <si>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</si>
  <si>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</si>
  <si>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</si>
  <si>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</si>
  <si>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</si>
  <si>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</si>
  <si>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</si>
  <si>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</si>
  <si>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</si>
  <si>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</si>
  <si>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</si>
  <si>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</si>
  <si>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</si>
  <si>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</si>
  <si>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</si>
  <si>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</si>
  <si>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</si>
  <si>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</si>
  <si>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</si>
  <si>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</si>
  <si>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</si>
  <si>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</si>
  <si>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</si>
  <si>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</si>
  <si>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</si>
  <si>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</si>
  <si>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</si>
  <si>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</si>
  <si>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</si>
  <si>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</si>
  <si>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</si>
  <si>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</si>
  <si>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</si>
  <si>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</si>
  <si>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</si>
  <si>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</si>
  <si>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</si>
  <si>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</si>
  <si>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</si>
  <si>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</si>
  <si>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</si>
  <si>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</si>
  <si>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</si>
  <si>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</si>
  <si>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</si>
  <si>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</si>
  <si>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</si>
  <si>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</si>
  <si>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</si>
  <si>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</si>
  <si>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</si>
  <si>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</si>
  <si>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</si>
  <si>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</si>
  <si>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</si>
  <si>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</si>
  <si>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</si>
  <si>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</si>
  <si>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</si>
  <si>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</si>
  <si>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</si>
  <si>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</si>
  <si>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</si>
  <si>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</si>
  <si>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</si>
  <si>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</si>
  <si>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</si>
  <si>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</si>
  <si>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</si>
  <si>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</si>
  <si>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</si>
  <si>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</si>
  <si>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</si>
  <si>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</si>
  <si>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</si>
  <si>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</si>
  <si>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</si>
  <si>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</si>
  <si>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</si>
  <si>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</si>
  <si>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</si>
  <si>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</si>
  <si>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</si>
  <si>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</si>
  <si>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</si>
  <si>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</si>
  <si>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</si>
  <si>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</si>
  <si>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</si>
  <si>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</si>
  <si>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</si>
  <si>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</si>
  <si>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</si>
  <si>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</si>
  <si>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</si>
  <si>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</si>
  <si>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</si>
  <si>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</si>
  <si>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</si>
  <si>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</si>
  <si>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</si>
  <si>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</si>
  <si>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</si>
  <si>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</si>
  <si>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</si>
  <si>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</si>
  <si>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</si>
  <si>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</si>
  <si>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</si>
  <si>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</si>
  <si>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</si>
  <si>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</si>
  <si>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</si>
  <si>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</si>
  <si>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</si>
  <si>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</si>
  <si>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</si>
  <si>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</si>
  <si>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</si>
  <si>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</si>
  <si>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</si>
  <si>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</si>
  <si>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</si>
  <si>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</si>
  <si>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</si>
  <si>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</si>
  <si>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</si>
  <si>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</si>
  <si>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</si>
  <si>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</si>
  <si>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</si>
  <si>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</si>
  <si>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</si>
  <si>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</si>
  <si>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</si>
  <si>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</si>
  <si>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</si>
  <si>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</si>
  <si>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</si>
  <si>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</si>
  <si>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</si>
  <si>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</si>
  <si>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</si>
  <si>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</si>
  <si>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</si>
  <si>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</si>
  <si>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</si>
  <si>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</si>
  <si>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</si>
  <si>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</si>
  <si>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</si>
  <si>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</si>
  <si>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</si>
  <si>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</si>
  <si>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</si>
  <si>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</si>
  <si>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</si>
  <si>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</si>
  <si>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</si>
  <si>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</si>
  <si>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</si>
  <si>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</si>
  <si>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</si>
  <si>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</si>
  <si>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</si>
  <si>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</si>
  <si>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</si>
  <si>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</si>
  <si>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</si>
  <si>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</si>
  <si>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</si>
  <si>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</si>
  <si>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</si>
  <si>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</si>
  <si>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</si>
  <si>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</si>
  <si>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</si>
  <si>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</si>
  <si>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</si>
  <si>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</si>
  <si>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</si>
  <si>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</si>
  <si>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</si>
  <si>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</si>
  <si>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</si>
  <si>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</si>
  <si>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</si>
  <si>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</si>
  <si>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</si>
  <si>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</si>
  <si>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</si>
  <si>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</si>
  <si>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</si>
  <si>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</si>
  <si>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</si>
  <si>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</si>
  <si>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</si>
  <si>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</si>
  <si>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</si>
  <si>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</si>
  <si>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</si>
  <si>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</si>
  <si>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</si>
  <si>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</si>
  <si>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</si>
  <si>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</si>
  <si>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</si>
  <si>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</si>
  <si>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</si>
  <si>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</si>
  <si>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</si>
  <si>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</si>
  <si>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</si>
  <si>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</si>
  <si>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</si>
  <si>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</si>
  <si>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</si>
  <si>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</si>
  <si>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</si>
  <si>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</si>
  <si>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</si>
  <si>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</si>
  <si>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</si>
  <si>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</si>
  <si>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</si>
  <si>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</si>
  <si>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</si>
  <si>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</si>
  <si>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</si>
  <si>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</si>
  <si>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</si>
  <si>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</si>
  <si>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</si>
  <si>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</si>
  <si>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</si>
  <si>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</si>
  <si>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</si>
  <si>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</si>
  <si>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</si>
  <si>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</si>
  <si>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</si>
  <si>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</si>
  <si>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</si>
  <si>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</si>
  <si>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</si>
  <si>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</si>
  <si>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</si>
  <si>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</si>
  <si>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</si>
  <si>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</si>
  <si>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</si>
  <si>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</si>
  <si>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</si>
  <si>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</si>
  <si>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</si>
  <si>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</si>
  <si>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</si>
  <si>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</si>
  <si>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</si>
  <si>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</si>
  <si>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</si>
  <si>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</si>
  <si>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</si>
  <si>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</si>
  <si>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</si>
  <si>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</si>
  <si>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</si>
  <si>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</si>
  <si>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</si>
  <si>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</si>
  <si>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</si>
  <si>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</si>
  <si>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</si>
  <si>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</si>
  <si>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</si>
  <si>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</si>
  <si>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</si>
  <si>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</si>
  <si>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</si>
  <si>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</si>
  <si>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</si>
  <si>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</si>
  <si>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</si>
  <si>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</si>
  <si>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</si>
  <si>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</si>
  <si>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</si>
  <si>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</si>
  <si>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</si>
  <si>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</si>
  <si>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</si>
  <si>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</si>
  <si>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</si>
  <si>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</si>
  <si>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</si>
  <si>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</si>
  <si>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</si>
  <si>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</si>
  <si>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</si>
  <si>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</si>
  <si>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</si>
  <si>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</si>
  <si>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</si>
  <si>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</si>
  <si>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</si>
  <si>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</si>
  <si>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</si>
  <si>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</si>
  <si>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</si>
  <si>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</si>
  <si>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</si>
  <si>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</si>
  <si>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</si>
  <si>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</si>
  <si>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</si>
  <si>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</si>
  <si>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</si>
  <si>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</si>
  <si>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</si>
  <si>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</si>
  <si>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</si>
  <si>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</si>
  <si>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</si>
  <si>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</si>
  <si>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</si>
  <si>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</si>
  <si>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</si>
  <si>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</si>
  <si>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</si>
  <si>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</si>
  <si>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</si>
  <si>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</si>
  <si>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</si>
  <si>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</si>
  <si>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</si>
  <si>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</si>
  <si>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</si>
  <si>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</si>
  <si>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</si>
  <si>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</si>
  <si>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</si>
  <si>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</si>
  <si>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</si>
  <si>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</si>
  <si>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</si>
  <si>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</si>
  <si>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</si>
  <si>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</si>
  <si>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</si>
  <si>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</si>
  <si>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</si>
  <si>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</si>
  <si>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</si>
  <si>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</si>
  <si>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</si>
  <si>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</si>
  <si>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</si>
  <si>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</si>
  <si>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</si>
  <si>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</si>
  <si>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</si>
  <si>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</si>
  <si>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</si>
  <si>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</si>
  <si>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</si>
  <si>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</si>
  <si>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</si>
  <si>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</si>
  <si>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</si>
  <si>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</si>
  <si>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</si>
  <si>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</si>
  <si>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</si>
  <si>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</si>
  <si>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</si>
  <si>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</si>
  <si>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</si>
  <si>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</si>
  <si>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</si>
  <si>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</si>
  <si>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</si>
  <si>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</si>
  <si>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</si>
  <si>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</si>
  <si>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</si>
  <si>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</si>
  <si>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</si>
  <si>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</si>
  <si>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</si>
  <si>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</si>
  <si>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</si>
  <si>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</si>
  <si>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</si>
  <si>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</si>
  <si>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</si>
  <si>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</si>
  <si>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</si>
  <si>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</si>
  <si>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</si>
  <si>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</si>
  <si>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</si>
  <si>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</si>
  <si>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</si>
  <si>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</si>
  <si>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</si>
  <si>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</si>
  <si>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</si>
  <si>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</si>
  <si>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</si>
  <si>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</si>
  <si>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</si>
  <si>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</si>
  <si>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</si>
  <si>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</si>
  <si>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</si>
  <si>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</si>
  <si>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</si>
  <si>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</si>
  <si>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</si>
  <si>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</si>
  <si>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</si>
  <si>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</si>
  <si>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</si>
  <si>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</si>
  <si>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</si>
  <si>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</si>
  <si>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</si>
  <si>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</si>
  <si>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</si>
  <si>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</si>
  <si>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</si>
  <si>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</si>
  <si>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</si>
  <si>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</si>
  <si>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</si>
  <si>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</si>
  <si>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</si>
  <si>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</si>
  <si>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</si>
  <si>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</si>
  <si>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</si>
  <si>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</si>
  <si>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</si>
  <si>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</si>
  <si>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</si>
  <si>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</si>
  <si>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</si>
  <si>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</si>
  <si>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</si>
  <si>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</si>
  <si>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</si>
  <si>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</si>
  <si>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</si>
  <si>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</si>
  <si>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</si>
  <si>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</si>
  <si>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</si>
  <si>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</si>
  <si>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</si>
  <si>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</si>
  <si>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</si>
  <si>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</si>
  <si>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</si>
  <si>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</si>
  <si>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</si>
  <si>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</si>
  <si>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</si>
  <si>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</si>
  <si>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</si>
  <si>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</si>
  <si>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</si>
  <si>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</si>
  <si>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</si>
  <si>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</si>
  <si>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</si>
  <si>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</si>
  <si>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</si>
  <si>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</si>
  <si>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</si>
  <si>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</si>
  <si>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</si>
  <si>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</si>
  <si>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</si>
  <si>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</si>
  <si>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</si>
  <si>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</si>
  <si>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</si>
  <si>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</si>
  <si>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</si>
  <si>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</si>
  <si>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</si>
  <si>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</si>
  <si>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</si>
  <si>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</si>
  <si>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</si>
  <si>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</si>
  <si>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</si>
  <si>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</si>
  <si>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</si>
  <si>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</si>
  <si>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</si>
  <si>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</si>
  <si>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</si>
  <si>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</si>
  <si>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</si>
  <si>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</si>
  <si>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</si>
  <si>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</si>
  <si>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</si>
  <si>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</si>
  <si>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</si>
  <si>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</si>
  <si>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</si>
  <si>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</si>
  <si>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</si>
  <si>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</si>
  <si>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</si>
  <si>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</si>
  <si>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</si>
  <si>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</si>
  <si>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</si>
  <si>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</si>
  <si>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</si>
  <si>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</si>
  <si>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</si>
  <si>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</si>
  <si>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</si>
  <si>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</si>
  <si>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</si>
  <si>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</si>
  <si>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</si>
  <si>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</si>
  <si>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</si>
  <si>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</si>
  <si>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</si>
  <si>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</si>
  <si>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</si>
  <si>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</si>
  <si>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</si>
  <si>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</si>
  <si>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</si>
  <si>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</si>
  <si>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</si>
  <si>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</si>
  <si>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</si>
  <si>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</si>
  <si>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</si>
  <si>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</si>
  <si>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</si>
  <si>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</si>
  <si>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</si>
  <si>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</si>
  <si>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</si>
  <si>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</si>
  <si>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</si>
  <si>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</si>
  <si>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</si>
  <si>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</si>
  <si>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</si>
  <si>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</si>
  <si>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</si>
  <si>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</si>
  <si>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</si>
  <si>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</si>
  <si>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</si>
  <si>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</si>
  <si>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</si>
  <si>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</si>
  <si>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</si>
  <si>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</si>
  <si>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</si>
  <si>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</si>
  <si>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</si>
  <si>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</si>
  <si>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</si>
  <si>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</si>
  <si>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</si>
  <si>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</si>
  <si>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</si>
  <si>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</si>
  <si>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</si>
  <si>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</si>
  <si>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</si>
  <si>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</si>
  <si>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</si>
  <si>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</si>
  <si>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</si>
  <si>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</si>
  <si>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</si>
  <si>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</si>
  <si>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</si>
  <si>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</si>
  <si>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</si>
  <si>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</si>
  <si>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</si>
  <si>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</si>
  <si>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</si>
  <si>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</si>
  <si>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</si>
  <si>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</si>
  <si>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</si>
  <si>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</si>
  <si>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</si>
  <si>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</si>
  <si>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</si>
  <si>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</si>
  <si>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</si>
  <si>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</si>
  <si>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</si>
  <si>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</si>
  <si>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</si>
  <si>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</si>
  <si>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</si>
  <si>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</si>
  <si>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</si>
  <si>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</si>
  <si>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</si>
  <si>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</si>
  <si>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</si>
  <si>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</si>
  <si>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</si>
  <si>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</si>
  <si>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</si>
  <si>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</si>
  <si>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</si>
  <si>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</si>
  <si>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</si>
  <si>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</si>
  <si>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</si>
  <si>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</si>
  <si>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</si>
  <si>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</si>
  <si>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</si>
  <si>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</si>
  <si>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</si>
  <si>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</si>
  <si>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</si>
  <si>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</si>
  <si>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</si>
  <si>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</si>
  <si>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</si>
  <si>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</si>
  <si>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</si>
  <si>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</si>
  <si>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</si>
  <si>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</si>
  <si>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</si>
  <si>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</si>
  <si>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</si>
  <si>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</si>
  <si>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</si>
  <si>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</si>
  <si>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</si>
  <si>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</si>
  <si>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</si>
  <si>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</si>
  <si>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</si>
  <si>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</si>
  <si>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</si>
  <si>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</si>
  <si>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</si>
  <si>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</si>
  <si>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</si>
  <si>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</si>
  <si>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</si>
  <si>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</si>
  <si>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</si>
  <si>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</si>
  <si>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</si>
  <si>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</si>
  <si>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</si>
  <si>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</si>
  <si>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</si>
  <si>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</si>
  <si>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</si>
  <si>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</si>
  <si>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</si>
  <si>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</si>
  <si>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</si>
  <si>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</si>
  <si>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</si>
  <si>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</si>
  <si>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</si>
  <si>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</si>
  <si>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</si>
  <si>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</si>
  <si>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</si>
  <si>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</si>
  <si>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</si>
  <si>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</si>
  <si>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</si>
  <si>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</si>
  <si>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</si>
  <si>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</si>
  <si>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</si>
  <si>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</si>
  <si>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</si>
  <si>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</si>
  <si>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</si>
  <si>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</si>
  <si>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</si>
  <si>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</si>
  <si>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</si>
  <si>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</si>
  <si>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</si>
  <si>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</si>
  <si>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</si>
  <si>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</si>
  <si>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</si>
  <si>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</si>
  <si>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</si>
  <si>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</si>
  <si>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</si>
  <si>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</si>
  <si>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</si>
  <si>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</si>
  <si>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</si>
  <si>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</si>
  <si>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</si>
  <si>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</si>
  <si>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</si>
  <si>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</si>
  <si>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</si>
  <si>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</si>
  <si>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</si>
  <si>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</si>
  <si>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</si>
  <si>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</si>
  <si>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</si>
  <si>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</si>
  <si>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</si>
  <si>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</si>
  <si>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</si>
  <si>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</si>
  <si>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</si>
  <si>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</si>
  <si>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</si>
  <si>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</si>
  <si>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</si>
  <si>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</si>
  <si>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</si>
  <si>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</si>
  <si>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</si>
  <si>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</si>
  <si>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</si>
  <si>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</si>
  <si>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</si>
  <si>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</si>
  <si>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</si>
  <si>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</si>
  <si>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</si>
  <si>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</si>
  <si>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</si>
  <si>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</si>
  <si>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</si>
  <si>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</si>
  <si>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</si>
  <si>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</si>
  <si>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</si>
  <si>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</si>
  <si>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</si>
  <si>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</si>
  <si>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</si>
  <si>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</si>
  <si>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</si>
  <si>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</si>
  <si>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</si>
  <si>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</si>
  <si>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</si>
  <si>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</si>
  <si>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</si>
  <si>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</si>
  <si>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</si>
  <si>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</si>
  <si>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</si>
  <si>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</si>
  <si>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</si>
  <si>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</si>
  <si>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</si>
  <si>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</si>
  <si>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</si>
  <si>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</si>
  <si>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</si>
  <si>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</si>
  <si>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</si>
  <si>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</si>
  <si>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</si>
  <si>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</si>
  <si>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</si>
  <si>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</si>
  <si>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</si>
  <si>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</si>
  <si>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</si>
  <si>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</si>
  <si>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</si>
  <si>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</si>
  <si>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</si>
  <si>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</si>
  <si>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</si>
  <si>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</si>
  <si>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</si>
  <si>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</si>
  <si>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</si>
  <si>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</si>
  <si>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</si>
  <si>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</si>
  <si>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</si>
  <si>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</si>
  <si>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</si>
  <si>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</si>
  <si>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</si>
  <si>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</si>
  <si>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</si>
  <si>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</si>
  <si>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</si>
  <si>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</si>
  <si>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</si>
  <si>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</si>
  <si>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</si>
  <si>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</si>
  <si>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</si>
  <si>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</si>
  <si>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</si>
  <si>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</si>
  <si>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</si>
  <si>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</si>
  <si>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</si>
  <si>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</si>
  <si>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</si>
  <si>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</si>
  <si>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</si>
  <si>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</si>
  <si>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</si>
  <si>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</si>
  <si>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</si>
  <si>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</si>
  <si>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</si>
  <si>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</si>
  <si>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</si>
  <si>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</si>
  <si>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</si>
  <si>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</si>
  <si>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</si>
  <si>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</si>
  <si>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</si>
  <si>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</si>
  <si>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</si>
  <si>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</si>
  <si>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</si>
  <si>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</si>
  <si>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</si>
  <si>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</si>
  <si>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</si>
  <si>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</si>
  <si>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</si>
  <si>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</si>
  <si>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</si>
  <si>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</si>
  <si>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</si>
  <si>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</si>
  <si>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</si>
  <si>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</si>
  <si>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</si>
  <si>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</si>
  <si>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</si>
  <si>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</si>
  <si>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</si>
  <si>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</si>
  <si>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</si>
  <si>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</si>
  <si>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</si>
  <si>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</si>
  <si>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</si>
  <si>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</si>
  <si>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</si>
  <si>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</si>
  <si>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</si>
  <si>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</si>
  <si>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</si>
  <si>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</si>
  <si>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</si>
  <si>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</si>
  <si>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</si>
  <si>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</si>
  <si>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</si>
  <si>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</si>
  <si>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</si>
  <si>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</si>
  <si>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</si>
  <si>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</si>
  <si>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</si>
  <si>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</si>
  <si>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</si>
  <si>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</si>
  <si>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</si>
  <si>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</si>
  <si>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</si>
  <si>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</si>
  <si>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</si>
  <si>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</si>
  <si>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</si>
  <si>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</si>
  <si>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</si>
  <si>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</si>
  <si>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</si>
  <si>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</si>
  <si>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</si>
  <si>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</si>
  <si>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</si>
  <si>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</si>
  <si>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</si>
  <si>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</si>
  <si>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</si>
  <si>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</si>
  <si>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</si>
  <si>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</si>
  <si>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</si>
  <si>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</si>
  <si>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</si>
  <si>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</si>
  <si>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</si>
  <si>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</si>
  <si>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</si>
  <si>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</si>
  <si>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</si>
  <si>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</si>
  <si>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</si>
  <si>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</si>
  <si>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</si>
  <si>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</si>
  <si>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</si>
  <si>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</si>
  <si>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</si>
  <si>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</si>
  <si>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</si>
  <si>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</si>
  <si>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</si>
  <si>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</si>
  <si>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</si>
  <si>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</si>
  <si>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</si>
  <si>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</si>
  <si>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</si>
  <si>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</si>
  <si>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</si>
  <si>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</si>
  <si>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</si>
  <si>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</si>
  <si>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</si>
  <si>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</si>
  <si>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</si>
  <si>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</si>
  <si>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</si>
  <si>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</si>
  <si>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</si>
  <si>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</si>
  <si>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</si>
  <si>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</si>
  <si>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</si>
  <si>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</si>
  <si>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</si>
  <si>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</si>
  <si>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</si>
  <si>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</si>
  <si>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</si>
  <si>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</si>
  <si>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</si>
  <si>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</si>
  <si>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</si>
  <si>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</si>
  <si>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</si>
  <si>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</si>
  <si>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</si>
  <si>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</si>
  <si>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</si>
  <si>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</si>
  <si>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</si>
  <si>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</si>
  <si>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</si>
  <si>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</si>
  <si>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</si>
  <si>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</si>
  <si>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</si>
  <si>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</si>
  <si>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</si>
  <si>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</si>
  <si>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</si>
  <si>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</si>
  <si>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</si>
  <si>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</si>
  <si>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</si>
  <si>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</si>
  <si>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</si>
  <si>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</si>
  <si>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</si>
  <si>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</si>
  <si>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</si>
  <si>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</si>
  <si>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</si>
  <si>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</si>
  <si>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</si>
  <si>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</si>
  <si>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</si>
  <si>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</si>
  <si>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</si>
  <si>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</si>
  <si>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</si>
  <si>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</si>
  <si>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</si>
  <si>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</si>
  <si>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</si>
  <si>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</si>
  <si>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</si>
  <si>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</si>
  <si>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</si>
  <si>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</si>
  <si>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</si>
  <si>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</si>
  <si>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</si>
  <si>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</si>
  <si>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</si>
  <si>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</si>
  <si>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</si>
  <si>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</si>
  <si>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</si>
  <si>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</si>
  <si>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</si>
  <si>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</si>
  <si>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</si>
  <si>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</si>
  <si>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</si>
  <si>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</si>
  <si>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</si>
  <si>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</si>
  <si>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</si>
  <si>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</si>
  <si>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</si>
  <si>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</si>
  <si>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</si>
  <si>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</si>
  <si>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</si>
  <si>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</si>
  <si>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</si>
  <si>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</si>
  <si>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</si>
  <si>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</si>
  <si>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</si>
  <si>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</si>
  <si>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</si>
  <si>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</si>
  <si>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</si>
  <si>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</si>
  <si>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</si>
  <si>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</si>
  <si>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</si>
  <si>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</si>
  <si>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</si>
  <si>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</si>
  <si>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</si>
  <si>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</si>
  <si>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</si>
  <si>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</si>
  <si>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</si>
  <si>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</si>
  <si>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</si>
  <si>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</si>
  <si>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</si>
  <si>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</si>
  <si>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</si>
  <si>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</si>
  <si>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</si>
  <si>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</si>
  <si>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</si>
  <si>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</si>
  <si>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</si>
  <si>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</si>
  <si>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</si>
  <si>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</si>
  <si>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</si>
  <si>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</si>
  <si>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</si>
  <si>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</si>
  <si>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</si>
  <si>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</si>
  <si>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</si>
  <si>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</si>
  <si>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</si>
  <si>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</si>
  <si>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</si>
  <si>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</si>
  <si>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</si>
  <si>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</si>
  <si>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</si>
  <si>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</si>
  <si>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</si>
  <si>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</si>
  <si>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</si>
  <si>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</si>
  <si>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</si>
  <si>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</si>
  <si>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</si>
  <si>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</si>
  <si>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</si>
  <si>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</si>
  <si>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</si>
  <si>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</si>
  <si>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</si>
  <si>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</si>
  <si>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</si>
  <si>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</si>
  <si>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</si>
  <si>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</si>
  <si>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</si>
  <si>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</si>
  <si>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</si>
  <si>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</si>
  <si>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</si>
  <si>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</si>
  <si>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</si>
  <si>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</si>
  <si>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</si>
  <si>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</si>
  <si>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</si>
  <si>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</si>
  <si>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</si>
  <si>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</si>
  <si>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</si>
  <si>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</si>
  <si>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</si>
  <si>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</si>
  <si>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</si>
  <si>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</si>
  <si>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</si>
  <si>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</si>
  <si>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</si>
  <si>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</si>
  <si>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</si>
  <si>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</si>
  <si>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</si>
  <si>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</si>
  <si>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</si>
  <si>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</si>
  <si>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</si>
  <si>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</si>
  <si>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</si>
  <si>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</si>
  <si>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</si>
  <si>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</si>
  <si>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</si>
  <si>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</si>
  <si>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</si>
  <si>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</si>
  <si>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</si>
  <si>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</si>
  <si>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</si>
  <si>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</si>
  <si>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</si>
  <si>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</si>
  <si>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</si>
  <si>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</si>
  <si>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</si>
  <si>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</si>
  <si>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</si>
  <si>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</si>
  <si>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</si>
  <si>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</si>
  <si>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</si>
  <si>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</si>
  <si>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</si>
  <si>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</si>
  <si>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</si>
  <si>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</si>
  <si>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</si>
  <si>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</si>
  <si>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</si>
  <si>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</si>
  <si>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</si>
  <si>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</si>
  <si>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</si>
  <si>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</si>
  <si>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</si>
  <si>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</si>
  <si>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</si>
  <si>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</si>
  <si>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</si>
  <si>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</si>
  <si>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</si>
  <si>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</si>
  <si>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</si>
  <si>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</si>
  <si>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</si>
  <si>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</si>
  <si>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</si>
  <si>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</si>
  <si>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</si>
  <si>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</si>
  <si>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</si>
  <si>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</si>
  <si>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</si>
  <si>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</si>
  <si>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</si>
  <si>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</si>
  <si>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</si>
  <si>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</si>
  <si>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</si>
  <si>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</si>
  <si>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</si>
  <si>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</si>
  <si>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</si>
  <si>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</si>
  <si>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</si>
  <si>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</si>
  <si>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</si>
  <si>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</si>
  <si>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</si>
  <si>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</si>
  <si>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</si>
  <si>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</si>
  <si>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</si>
  <si>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</si>
  <si>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</si>
  <si>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</si>
  <si>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</si>
  <si>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</si>
  <si>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</si>
  <si>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</si>
  <si>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</si>
  <si>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</si>
  <si>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</si>
  <si>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</si>
  <si>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</si>
  <si>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</si>
  <si>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</si>
  <si>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</si>
  <si>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</si>
  <si>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</si>
  <si>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</si>
  <si>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</si>
  <si>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</si>
  <si>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</si>
  <si>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</si>
  <si>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</si>
  <si>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</si>
  <si>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</si>
  <si>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</si>
  <si>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</si>
  <si>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</si>
  <si>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</si>
  <si>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</si>
  <si>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</si>
  <si>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</si>
  <si>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</si>
  <si>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</si>
  <si>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</si>
  <si>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</si>
  <si>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</si>
  <si>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</si>
  <si>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</si>
  <si>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</si>
  <si>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</si>
  <si>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</si>
  <si>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</si>
  <si>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</si>
  <si>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</si>
  <si>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</si>
  <si>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</si>
  <si>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</si>
  <si>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</si>
  <si>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</si>
  <si>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</si>
  <si>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</si>
  <si>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</si>
  <si>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</si>
  <si>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</si>
  <si>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</si>
  <si>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</si>
  <si>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</si>
  <si>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</si>
  <si>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</si>
  <si>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</si>
  <si>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</si>
  <si>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</si>
  <si>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</si>
  <si>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</si>
  <si>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</si>
  <si>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</si>
  <si>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</si>
  <si>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</si>
  <si>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</si>
  <si>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</si>
  <si>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</si>
  <si>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</si>
  <si>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</si>
  <si>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</si>
  <si>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</si>
  <si>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</si>
  <si>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</si>
  <si>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</si>
  <si>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</si>
  <si>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</si>
  <si>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</si>
  <si>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</si>
  <si>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</si>
  <si>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</si>
  <si>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</si>
  <si>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</si>
  <si>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</si>
  <si>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</si>
  <si>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</si>
  <si>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</si>
  <si>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</si>
  <si>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</si>
  <si>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</si>
  <si>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</si>
  <si>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</si>
  <si>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</si>
  <si>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</si>
  <si>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</si>
  <si>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</si>
  <si>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</si>
  <si>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</si>
  <si>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</si>
  <si>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</si>
  <si>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</si>
  <si>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</si>
  <si>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</si>
  <si>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</si>
  <si>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</si>
  <si>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</si>
  <si>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</si>
  <si>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</si>
  <si>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</si>
  <si>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</si>
  <si>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</si>
  <si>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</si>
  <si>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</si>
  <si>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</si>
  <si>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</si>
  <si>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</si>
  <si>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</si>
  <si>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</si>
  <si>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</si>
  <si>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</si>
  <si>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</si>
  <si>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</si>
  <si>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</si>
  <si>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</si>
  <si>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</si>
  <si>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</si>
  <si>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</si>
  <si>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</si>
  <si>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</si>
  <si>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</si>
  <si>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</si>
  <si>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</si>
  <si>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</si>
  <si>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</si>
  <si>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</si>
  <si>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</si>
  <si>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</si>
  <si>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</si>
  <si>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</si>
  <si>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</si>
  <si>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</si>
  <si>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</si>
  <si>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</si>
  <si>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</si>
  <si>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</si>
  <si>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</si>
  <si>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</si>
  <si>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</si>
  <si>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</si>
  <si>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</si>
  <si>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</si>
  <si>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</si>
  <si>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</si>
  <si>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</si>
  <si>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</si>
  <si>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</si>
  <si>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</si>
  <si>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</si>
  <si>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</si>
  <si>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</si>
  <si>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</si>
  <si>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</si>
  <si>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</si>
  <si>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</si>
  <si>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</si>
  <si>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</si>
  <si>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</si>
  <si>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</si>
  <si>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</si>
  <si>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</si>
  <si>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</si>
  <si>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</si>
  <si>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</si>
  <si>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</si>
  <si>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</si>
  <si>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</si>
  <si>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</si>
  <si>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</si>
  <si>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</si>
  <si>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</si>
  <si>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</si>
  <si>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</si>
  <si>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</si>
  <si>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</si>
  <si>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</si>
  <si>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</si>
  <si>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</si>
  <si>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</si>
  <si>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</si>
  <si>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</si>
  <si>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</si>
  <si>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</si>
  <si>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</si>
  <si>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</si>
  <si>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</si>
  <si>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</si>
  <si>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</si>
  <si>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</si>
  <si>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</si>
  <si>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</si>
  <si>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</si>
  <si>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</si>
  <si>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</si>
  <si>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</si>
  <si>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</si>
  <si>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</si>
  <si>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</si>
  <si>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</si>
  <si>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</si>
  <si>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</si>
  <si>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</si>
  <si>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</si>
  <si>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</si>
  <si>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</si>
  <si>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</si>
  <si>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</si>
  <si>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</si>
  <si>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</si>
  <si>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</si>
  <si>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</si>
  <si>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</si>
  <si>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</si>
  <si>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</si>
  <si>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</si>
  <si>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</si>
  <si>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</si>
  <si>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</si>
  <si>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</si>
  <si>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</si>
  <si>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</si>
  <si>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</si>
  <si>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</si>
  <si>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</si>
  <si>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</si>
  <si>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</si>
  <si>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</si>
  <si>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</si>
  <si>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</si>
  <si>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</si>
  <si>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</si>
  <si>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</si>
  <si>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</si>
  <si>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</si>
  <si>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</si>
  <si>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</si>
  <si>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</si>
  <si>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</si>
  <si>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</si>
  <si>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</si>
  <si>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</si>
  <si>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</si>
  <si>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</si>
  <si>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</si>
  <si>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</si>
  <si>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</si>
  <si>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</si>
  <si>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</si>
  <si>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</si>
  <si>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</si>
  <si>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</si>
  <si>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</si>
  <si>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</si>
  <si>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</si>
  <si>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</si>
  <si>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</si>
  <si>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</si>
  <si>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</si>
  <si>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</si>
  <si>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</si>
  <si>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</si>
  <si>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</si>
  <si>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</si>
  <si>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</si>
  <si>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</si>
  <si>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</si>
  <si>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</si>
  <si>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</si>
  <si>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</si>
  <si>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</si>
  <si>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</si>
  <si>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</si>
  <si>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</si>
  <si>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</si>
  <si>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</si>
  <si>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</si>
  <si>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</si>
  <si>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</si>
  <si>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</si>
  <si>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</si>
  <si>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</si>
  <si>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</si>
  <si>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</si>
  <si>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</si>
  <si>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</si>
  <si>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</si>
  <si>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</si>
  <si>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</si>
  <si>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</si>
  <si>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</si>
  <si>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</si>
  <si>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</si>
  <si>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</si>
  <si>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</si>
  <si>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</si>
  <si>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</si>
  <si>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</si>
  <si>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</si>
  <si>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</si>
  <si>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</si>
  <si>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</si>
  <si>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</si>
  <si>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</si>
  <si>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</si>
  <si>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</si>
  <si>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</si>
  <si>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</si>
  <si>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</si>
  <si>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</si>
  <si>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</si>
  <si>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</si>
  <si>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</si>
  <si>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</si>
  <si>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</si>
  <si>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</si>
  <si>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</si>
  <si>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</si>
  <si>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</si>
  <si>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</si>
  <si>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</si>
  <si>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</si>
  <si>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</si>
  <si>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</si>
  <si>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</si>
  <si>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</si>
  <si>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</si>
  <si>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</si>
  <si>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</si>
  <si>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</si>
  <si>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</si>
  <si>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</si>
  <si>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</si>
  <si>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</si>
  <si>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</si>
  <si>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</si>
  <si>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</si>
  <si>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</si>
  <si>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</si>
  <si>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</si>
  <si>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</si>
  <si>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</si>
  <si>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</si>
  <si>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</si>
  <si>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</si>
  <si>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</si>
  <si>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</si>
  <si>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</si>
  <si>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</si>
  <si>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</si>
  <si>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</si>
  <si>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</si>
  <si>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</si>
  <si>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</si>
  <si>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</si>
  <si>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</si>
  <si>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</si>
  <si>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</si>
  <si>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</si>
  <si>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</si>
  <si>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</si>
  <si>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</si>
  <si>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</si>
  <si>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</si>
  <si>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</si>
  <si>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</si>
  <si>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</si>
  <si>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</si>
  <si>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</si>
  <si>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</si>
  <si>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</si>
  <si>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</si>
  <si>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</si>
  <si>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</si>
  <si>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</si>
  <si>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</si>
  <si>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</si>
  <si>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</si>
  <si>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</si>
  <si>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</si>
  <si>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</si>
  <si>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</si>
  <si>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</si>
  <si>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</si>
  <si>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</si>
  <si>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</si>
  <si>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</si>
  <si>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</si>
  <si>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</si>
  <si>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</si>
  <si>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</si>
  <si>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</si>
  <si>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</si>
  <si>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</si>
  <si>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</si>
  <si>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</si>
  <si>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</si>
  <si>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</si>
  <si>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</si>
  <si>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</si>
  <si>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</si>
  <si>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</si>
  <si>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</si>
  <si>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</si>
  <si>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</si>
  <si>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</si>
  <si>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</si>
  <si>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</si>
  <si>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</si>
  <si>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</si>
  <si>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</si>
  <si>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</si>
  <si>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</si>
  <si>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</si>
  <si>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</si>
  <si>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</si>
  <si>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</si>
  <si>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</si>
  <si>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</si>
  <si>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</si>
  <si>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</si>
  <si>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</si>
  <si>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</si>
  <si>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</si>
  <si>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</si>
  <si>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</si>
  <si>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</si>
  <si>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</si>
  <si>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</si>
  <si>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</si>
  <si>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</si>
  <si>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</si>
  <si>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</si>
  <si>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</si>
  <si>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</si>
  <si>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</si>
  <si>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</si>
  <si>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</si>
  <si>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</si>
  <si>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</si>
  <si>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</si>
  <si>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</si>
  <si>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</si>
  <si>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</si>
  <si>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</si>
  <si>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</si>
  <si>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</si>
  <si>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</si>
  <si>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</si>
  <si>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</si>
  <si>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</si>
  <si>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</si>
  <si>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</si>
  <si>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</si>
  <si>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</si>
  <si>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</si>
  <si>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</si>
  <si>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</si>
  <si>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</si>
  <si>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</si>
  <si>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</si>
  <si>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</si>
  <si>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</si>
  <si>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</si>
  <si>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</si>
  <si>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</si>
  <si>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</si>
  <si>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</si>
  <si>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</si>
  <si>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</si>
  <si>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</si>
  <si>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</si>
  <si>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</si>
  <si>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</si>
  <si>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</si>
  <si>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</si>
  <si>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</si>
  <si>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</si>
  <si>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</si>
  <si>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</si>
  <si>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</si>
  <si>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</si>
  <si>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</si>
  <si>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</si>
  <si>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</si>
  <si>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</si>
  <si>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</si>
  <si>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</si>
  <si>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</si>
  <si>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</si>
  <si>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</si>
  <si>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</si>
  <si>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</si>
  <si>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</si>
  <si>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</si>
  <si>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</si>
  <si>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</si>
  <si>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</si>
  <si>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</si>
  <si>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</si>
  <si>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</si>
  <si>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</si>
  <si>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</si>
  <si>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</si>
  <si>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</si>
  <si>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</si>
  <si>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</si>
  <si>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</si>
  <si>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</si>
  <si>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</si>
  <si>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</si>
  <si>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</si>
  <si>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</si>
  <si>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</si>
  <si>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</si>
  <si>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</si>
  <si>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</si>
  <si>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</si>
  <si>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</si>
  <si>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</si>
  <si>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</si>
  <si>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</si>
  <si>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</si>
  <si>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</si>
  <si>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</si>
  <si>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</si>
  <si>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</si>
  <si>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</si>
  <si>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</si>
  <si>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</si>
  <si>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</si>
  <si>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</si>
  <si>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</si>
  <si>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</si>
  <si>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</si>
  <si>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</si>
  <si>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</si>
  <si>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</si>
  <si>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</si>
  <si>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</si>
  <si>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</si>
  <si>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</si>
  <si>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</si>
  <si>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</si>
  <si>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</si>
  <si>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</si>
  <si>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</si>
  <si>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</si>
  <si>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</si>
  <si>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</si>
  <si>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</si>
  <si>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</si>
  <si>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</si>
  <si>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</si>
  <si>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</si>
  <si>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</si>
  <si>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</si>
  <si>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</si>
  <si>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</si>
  <si>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</si>
  <si>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</si>
  <si>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</si>
  <si>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</si>
  <si>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</si>
  <si>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</si>
  <si>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</si>
  <si>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</si>
  <si>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</si>
  <si>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</si>
  <si>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</si>
  <si>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</si>
  <si>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</si>
  <si>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</si>
  <si>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</si>
  <si>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</si>
  <si>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</si>
  <si>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</si>
  <si>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</si>
  <si>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</si>
  <si>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</si>
  <si>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</si>
  <si>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</si>
  <si>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</si>
  <si>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</si>
  <si>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</si>
  <si>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</si>
  <si>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</si>
  <si>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</si>
  <si>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</si>
  <si>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</si>
  <si>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</si>
  <si>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</si>
  <si>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</si>
  <si>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</si>
  <si>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</si>
  <si>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</si>
  <si>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</si>
  <si>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</si>
  <si>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</si>
  <si>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</si>
  <si>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</si>
  <si>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</si>
  <si>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</si>
  <si>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</si>
  <si>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</si>
  <si>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</si>
  <si>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</si>
  <si>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</si>
  <si>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</si>
  <si>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</si>
  <si>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</si>
  <si>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</si>
  <si>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</si>
  <si>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</si>
  <si>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</si>
  <si>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</si>
  <si>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</si>
  <si>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</si>
  <si>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</si>
  <si>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</si>
  <si>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</si>
  <si>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</si>
  <si>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</si>
  <si>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</si>
  <si>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</si>
  <si>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</si>
  <si>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</si>
  <si>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</si>
  <si>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</si>
  <si>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</si>
  <si>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</si>
  <si>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</si>
  <si>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</si>
  <si>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</si>
  <si>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</si>
  <si>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</si>
  <si>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</si>
  <si>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</si>
  <si>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</si>
  <si>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</si>
  <si>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</si>
  <si>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</si>
  <si>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</si>
  <si>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</si>
  <si>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</si>
  <si>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</si>
  <si>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</si>
  <si>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</si>
  <si>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</si>
  <si>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</si>
  <si>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</si>
  <si>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</si>
  <si>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</si>
  <si>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</si>
  <si>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</si>
  <si>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</si>
  <si>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</si>
  <si>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</si>
  <si>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</si>
  <si>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</si>
  <si>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</si>
  <si>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</si>
  <si>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</si>
  <si>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</si>
  <si>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</si>
  <si>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</si>
  <si>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</si>
  <si>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</si>
  <si>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</si>
  <si>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</si>
  <si>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</si>
  <si>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</si>
  <si>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</si>
  <si>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</si>
  <si>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</si>
  <si>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</si>
  <si>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</si>
  <si>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</si>
  <si>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</si>
  <si>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</si>
  <si>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</si>
  <si>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</si>
  <si>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</si>
  <si>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</si>
  <si>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</si>
  <si>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</si>
  <si>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</si>
  <si>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</si>
  <si>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</si>
  <si>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</si>
  <si>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</si>
  <si>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</si>
  <si>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</si>
  <si>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</si>
  <si>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</si>
  <si>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</si>
  <si>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</si>
  <si>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</si>
  <si>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</si>
  <si>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</si>
  <si>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</si>
  <si>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</si>
  <si>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</si>
  <si>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</si>
  <si>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</si>
  <si>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</si>
  <si>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</si>
  <si>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</si>
  <si>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</si>
  <si>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</si>
  <si>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</si>
  <si>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</si>
  <si>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</si>
  <si>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</si>
  <si>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</si>
  <si>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</si>
  <si>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</si>
  <si>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</si>
  <si>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</si>
  <si>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</si>
  <si>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</si>
  <si>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</si>
  <si>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</si>
  <si>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</si>
  <si>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</si>
  <si>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</si>
  <si>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</si>
  <si>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</si>
  <si>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</si>
  <si>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</si>
  <si>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</si>
  <si>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</si>
  <si>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</si>
  <si>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</si>
  <si>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</si>
  <si>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</si>
  <si>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</si>
  <si>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</si>
  <si>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</si>
  <si>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</si>
  <si>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</si>
  <si>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</si>
  <si>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</si>
  <si>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</si>
  <si>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</si>
  <si>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</si>
  <si>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</si>
  <si>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</si>
  <si>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</si>
  <si>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</si>
  <si>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</si>
  <si>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</si>
  <si>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</si>
  <si>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</si>
  <si>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</si>
  <si>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</si>
  <si>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</si>
  <si>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</si>
  <si>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</si>
  <si>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</si>
  <si>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</si>
  <si>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</si>
  <si>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</si>
  <si>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</si>
  <si>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</si>
  <si>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</si>
  <si>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</si>
  <si>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</si>
  <si>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</si>
  <si>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</si>
  <si>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</si>
  <si>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</si>
  <si>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</si>
  <si>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</si>
  <si>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</si>
  <si>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</si>
  <si>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</si>
  <si>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</si>
  <si>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</si>
  <si>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</si>
  <si>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</si>
  <si>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</si>
  <si>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</si>
  <si>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</si>
  <si>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</si>
  <si>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</si>
  <si>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</si>
  <si>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</si>
  <si>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</si>
  <si>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</si>
  <si>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</si>
  <si>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</si>
  <si>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</si>
  <si>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</si>
  <si>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</si>
  <si>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</si>
  <si>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</si>
  <si>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</si>
  <si>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</si>
  <si>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</si>
  <si>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</si>
  <si>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</si>
  <si>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</si>
  <si>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</si>
  <si>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</si>
  <si>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</si>
  <si>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</si>
  <si>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</si>
  <si>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</si>
  <si>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</si>
  <si>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</si>
  <si>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</si>
  <si>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</si>
  <si>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</si>
  <si>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</si>
  <si>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</si>
  <si>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</si>
  <si>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</si>
  <si>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</si>
  <si>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</si>
  <si>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</si>
  <si>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</si>
  <si>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</si>
  <si>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</si>
  <si>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</si>
  <si>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</si>
  <si>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</si>
  <si>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</si>
  <si>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</si>
  <si>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</si>
  <si>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</si>
  <si>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</si>
  <si>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</si>
  <si>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</si>
  <si>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</si>
  <si>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</si>
  <si>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</si>
  <si>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</si>
  <si>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</si>
  <si>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</si>
  <si>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</si>
  <si>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</si>
  <si>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</si>
  <si>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</si>
  <si>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</si>
  <si>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</si>
  <si>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</si>
  <si>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</si>
  <si>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</si>
  <si>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</si>
  <si>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</si>
  <si>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</si>
  <si>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</si>
  <si>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</si>
  <si>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</si>
  <si>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</si>
  <si>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</si>
  <si>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</si>
  <si>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</si>
  <si>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</si>
  <si>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</si>
  <si>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</si>
  <si>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</si>
  <si>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</si>
  <si>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</si>
  <si>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</si>
  <si>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</si>
  <si>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</si>
  <si>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</si>
  <si>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</si>
  <si>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</si>
  <si>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</si>
  <si>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</si>
  <si>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</si>
  <si>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</si>
  <si>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</si>
  <si>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</si>
  <si>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</si>
  <si>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</si>
  <si>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</si>
  <si>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</si>
  <si>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</si>
  <si>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</si>
  <si>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</si>
  <si>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</si>
  <si>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</si>
  <si>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</si>
  <si>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</si>
  <si>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</si>
  <si>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</si>
  <si>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</si>
  <si>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</si>
  <si>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</si>
  <si>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</si>
  <si>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</si>
  <si>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</si>
  <si>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</si>
  <si>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</si>
  <si>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</si>
  <si>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</si>
  <si>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</si>
  <si>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</si>
  <si>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</si>
  <si>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</si>
  <si>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</si>
  <si>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</si>
  <si>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</si>
  <si>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</si>
  <si>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</si>
  <si>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</si>
  <si>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</si>
  <si>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</si>
  <si>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</si>
  <si>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</si>
  <si>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</si>
  <si>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</si>
  <si>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</si>
  <si>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</si>
  <si>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</si>
  <si>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</si>
  <si>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</si>
  <si>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</si>
  <si>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</si>
  <si>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</si>
  <si>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</si>
  <si>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</si>
  <si>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</si>
  <si>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</si>
  <si>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</si>
  <si>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</si>
  <si>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</si>
  <si>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</si>
  <si>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</si>
  <si>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</si>
  <si>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</si>
  <si>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</si>
  <si>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</si>
  <si>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</si>
  <si>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</si>
  <si>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</si>
  <si>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</si>
  <si>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</si>
  <si>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</si>
  <si>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</si>
  <si>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</si>
  <si>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</si>
  <si>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</si>
  <si>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</si>
  <si>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</si>
  <si>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</si>
  <si>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</si>
  <si>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</si>
  <si>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</si>
  <si>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</si>
  <si>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</si>
  <si>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</si>
  <si>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</si>
  <si>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</si>
  <si>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</si>
  <si>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</si>
  <si>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</si>
  <si>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</si>
  <si>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</si>
  <si>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</si>
  <si>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</si>
  <si>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</si>
  <si>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</si>
  <si>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</si>
  <si>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</si>
  <si>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</si>
  <si>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</si>
  <si>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</si>
  <si>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</si>
  <si>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</si>
  <si>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</si>
  <si>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</si>
  <si>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</si>
  <si>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</si>
  <si>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</si>
  <si>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</si>
  <si>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</si>
  <si>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</si>
  <si>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</si>
  <si>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</si>
  <si>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</si>
  <si>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</si>
  <si>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</si>
  <si>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</si>
  <si>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</si>
  <si>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</si>
  <si>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</si>
  <si>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</si>
  <si>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</si>
  <si>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</si>
  <si>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</si>
  <si>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</si>
  <si>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</si>
  <si>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</si>
  <si>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</si>
  <si>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</si>
  <si>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</si>
  <si>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</si>
  <si>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</si>
  <si>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</si>
  <si>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</si>
  <si>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</si>
  <si>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</si>
  <si>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</si>
  <si>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</si>
  <si>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</si>
  <si>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</si>
  <si>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</si>
  <si>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</si>
  <si>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</si>
  <si>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</si>
  <si>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</si>
  <si>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</si>
  <si>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</si>
  <si>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</si>
  <si>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</si>
  <si>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</si>
  <si>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</si>
  <si>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</si>
  <si>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</si>
  <si>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</si>
  <si>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</si>
  <si>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</si>
  <si>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</si>
  <si>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</si>
  <si>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</si>
  <si>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</si>
  <si>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</si>
  <si>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</si>
  <si>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</si>
  <si>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</si>
  <si>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</si>
  <si>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</si>
  <si>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</si>
  <si>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</si>
  <si>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</si>
  <si>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</si>
  <si>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</si>
  <si>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</si>
  <si>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</si>
  <si>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</si>
  <si>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</si>
  <si>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</si>
  <si>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</si>
  <si>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</si>
  <si>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</si>
  <si>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</si>
  <si>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</si>
  <si>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</si>
  <si>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</si>
  <si>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</si>
  <si>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</si>
  <si>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</si>
  <si>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</si>
  <si>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</si>
  <si>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</si>
  <si>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</si>
  <si>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</si>
  <si>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</si>
  <si>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</si>
  <si>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</si>
  <si>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</si>
  <si>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</si>
  <si>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</si>
  <si>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</si>
  <si>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</si>
  <si>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</si>
  <si>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</si>
  <si>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</si>
  <si>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</si>
  <si>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</si>
  <si>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</si>
  <si>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</si>
  <si>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</si>
  <si>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</si>
  <si>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</si>
  <si>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</si>
  <si>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</si>
  <si>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</si>
  <si>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</si>
  <si>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</si>
  <si>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</si>
  <si>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</si>
  <si>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</si>
  <si>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</si>
  <si>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</si>
  <si>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</si>
  <si>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</si>
  <si>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</si>
  <si>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</si>
  <si>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</si>
  <si>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</si>
  <si>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</si>
  <si>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</si>
  <si>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</si>
  <si>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</si>
  <si>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</si>
  <si>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</si>
  <si>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</si>
  <si>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</si>
  <si>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</si>
  <si>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</si>
  <si>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</si>
  <si>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</si>
  <si>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</si>
  <si>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</si>
  <si>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</si>
  <si>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</si>
  <si>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</si>
  <si>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</si>
  <si>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</si>
  <si>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</si>
  <si>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</si>
  <si>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</si>
  <si>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</si>
  <si>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</si>
  <si>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</si>
  <si>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</si>
  <si>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</si>
  <si>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</si>
  <si>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</si>
  <si>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</si>
  <si>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</si>
  <si>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</si>
  <si>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</si>
  <si>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</si>
  <si>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</si>
  <si>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</si>
  <si>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</si>
  <si>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</si>
  <si>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</si>
  <si>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</si>
  <si>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</si>
  <si>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</si>
  <si>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</si>
  <si>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</si>
  <si>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</si>
  <si>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</si>
  <si>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</si>
  <si>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</si>
  <si>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</si>
  <si>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</si>
  <si>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</si>
  <si>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</si>
  <si>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</si>
  <si>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</si>
  <si>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</si>
  <si>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</si>
  <si>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</si>
  <si>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</si>
  <si>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</si>
  <si>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</si>
  <si>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</si>
  <si>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</si>
  <si>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</si>
  <si>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</si>
  <si>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</si>
  <si>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</si>
  <si>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</si>
  <si>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</si>
  <si>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</si>
  <si>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</si>
  <si>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</si>
  <si>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</si>
  <si>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</si>
  <si>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</si>
  <si>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</si>
  <si>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</si>
  <si>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</si>
  <si>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</si>
  <si>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</si>
  <si>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</si>
  <si>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</si>
  <si>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</si>
  <si>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</si>
  <si>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</si>
  <si>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</si>
  <si>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</si>
  <si>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</si>
  <si>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</si>
  <si>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</si>
  <si>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</si>
  <si>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</si>
  <si>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</si>
  <si>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</si>
  <si>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</si>
  <si>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</si>
  <si>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</si>
  <si>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</si>
  <si>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</si>
  <si>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</si>
  <si>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</si>
  <si>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</si>
  <si>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</si>
  <si>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</si>
  <si>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</si>
  <si>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</si>
  <si>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</si>
  <si>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</si>
  <si>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</si>
  <si>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</si>
  <si>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</si>
  <si>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</si>
  <si>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</si>
  <si>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</si>
  <si>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</si>
  <si>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</si>
  <si>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</si>
  <si>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</si>
  <si>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</si>
  <si>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</si>
  <si>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</si>
  <si>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</si>
  <si>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</si>
  <si>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</si>
  <si>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</si>
  <si>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</si>
  <si>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</si>
  <si>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</si>
  <si>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</si>
  <si>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</si>
  <si>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</si>
  <si>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</si>
  <si>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</si>
  <si>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</si>
  <si>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</si>
  <si>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</si>
  <si>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</si>
  <si>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</si>
  <si>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</si>
  <si>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</si>
  <si>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</si>
  <si>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</si>
  <si>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</si>
  <si>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</si>
  <si>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</si>
  <si>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</si>
  <si>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</si>
  <si>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</si>
  <si>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</si>
  <si>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</si>
  <si>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</si>
  <si>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</si>
  <si>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</si>
  <si>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</si>
  <si>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</si>
  <si>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</si>
  <si>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</si>
  <si>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</si>
  <si>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</si>
  <si>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</si>
  <si>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</si>
  <si>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</si>
  <si>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</si>
  <si>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</si>
  <si>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</si>
  <si>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</si>
  <si>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</si>
  <si>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</si>
  <si>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</si>
  <si>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</si>
  <si>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</si>
  <si>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</si>
  <si>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</si>
  <si>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</si>
  <si>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</si>
  <si>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</si>
  <si>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</si>
  <si>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</si>
  <si>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</si>
  <si>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</si>
  <si>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</si>
  <si>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</si>
  <si>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</si>
  <si>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</si>
  <si>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</si>
  <si>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</si>
  <si>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</si>
  <si>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</si>
  <si>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</si>
  <si>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</si>
  <si>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</si>
  <si>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</si>
  <si>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</si>
  <si>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</si>
  <si>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</si>
  <si>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</si>
  <si>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</si>
  <si>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</si>
  <si>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</si>
  <si>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</si>
  <si>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</si>
  <si>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</si>
  <si>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</si>
  <si>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</si>
  <si>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</si>
  <si>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</si>
  <si>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</si>
  <si>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</si>
  <si>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</si>
  <si>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</si>
  <si>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</si>
  <si>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</si>
  <si>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</si>
  <si>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</si>
  <si>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</si>
  <si>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</si>
  <si>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</si>
  <si>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</si>
  <si>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</si>
  <si>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</si>
  <si>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</si>
  <si>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</si>
  <si>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</si>
  <si>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</si>
  <si>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</si>
  <si>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</si>
  <si>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</si>
  <si>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</si>
  <si>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</si>
  <si>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</si>
  <si>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</si>
  <si>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</si>
  <si>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</si>
  <si>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</si>
  <si>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</si>
  <si>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</si>
  <si>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</si>
  <si>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</si>
  <si>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</si>
  <si>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</si>
  <si>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</si>
  <si>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</si>
  <si>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</si>
  <si>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</si>
  <si>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</si>
  <si>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</si>
  <si>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</si>
  <si>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</si>
  <si>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</si>
  <si>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</si>
  <si>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</si>
  <si>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</si>
  <si>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</si>
  <si>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</si>
  <si>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</si>
  <si>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</si>
  <si>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</si>
  <si>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</si>
  <si>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</si>
  <si>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</si>
  <si>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</si>
  <si>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</si>
  <si>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</si>
  <si>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</si>
  <si>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</si>
  <si>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</si>
  <si>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</si>
  <si>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</si>
  <si>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</si>
  <si>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</si>
  <si>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</si>
  <si>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</si>
  <si>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</si>
  <si>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</si>
  <si>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</si>
  <si>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</si>
  <si>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</si>
  <si>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</si>
  <si>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</si>
  <si>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</si>
  <si>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</si>
  <si>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</si>
  <si>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</si>
  <si>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</si>
  <si>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</si>
  <si>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</si>
  <si>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</si>
  <si>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</si>
  <si>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</si>
  <si>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</si>
  <si>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</si>
  <si>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</si>
  <si>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</si>
  <si>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</si>
  <si>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</si>
  <si>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</si>
  <si>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</si>
  <si>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</si>
  <si>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</si>
  <si>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</si>
  <si>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</si>
  <si>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</si>
  <si>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</si>
  <si>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</si>
  <si>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</si>
  <si>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</si>
  <si>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</si>
  <si>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</si>
  <si>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</si>
  <si>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</si>
  <si>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</si>
  <si>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</si>
  <si>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</si>
  <si>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</si>
  <si>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</si>
  <si>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</si>
  <si>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</si>
  <si>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</si>
  <si>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</si>
  <si>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</si>
  <si>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</si>
  <si>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</si>
  <si>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</si>
  <si>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</si>
  <si>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</si>
  <si>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</si>
  <si>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</si>
  <si>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</si>
  <si>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</si>
  <si>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</si>
  <si>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</si>
  <si>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</si>
  <si>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</si>
  <si>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</si>
  <si>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</si>
  <si>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</si>
  <si>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</si>
  <si>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</si>
  <si>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</si>
  <si>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</si>
  <si>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</si>
  <si>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</si>
  <si>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</si>
  <si>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</si>
  <si>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</si>
  <si>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</si>
  <si>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</si>
  <si>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</si>
  <si>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</si>
  <si>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</si>
  <si>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</si>
  <si>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</si>
  <si>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</si>
  <si>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</si>
  <si>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</si>
  <si>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</si>
  <si>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</si>
  <si>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</si>
  <si>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</si>
  <si>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</si>
  <si>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</si>
  <si>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</si>
  <si>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</si>
  <si>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</si>
  <si>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</si>
  <si>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</si>
  <si>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</si>
  <si>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</si>
  <si>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</si>
  <si>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</si>
  <si>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</si>
  <si>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</si>
  <si>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</si>
  <si>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</si>
  <si>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</si>
  <si>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</si>
  <si>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</si>
  <si>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</si>
  <si>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</si>
  <si>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</si>
  <si>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</si>
  <si>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</si>
  <si>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</si>
  <si>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</si>
  <si>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</si>
  <si>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</si>
  <si>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</si>
  <si>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</si>
  <si>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</si>
  <si>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</si>
  <si>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</si>
  <si>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</si>
  <si>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</si>
  <si>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</si>
  <si>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</si>
  <si>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</si>
  <si>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</si>
  <si>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</si>
  <si>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</si>
  <si>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</si>
  <si>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</si>
  <si>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</si>
  <si>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</si>
  <si>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</si>
  <si>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</si>
  <si>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</si>
  <si>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</si>
  <si>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</si>
  <si>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</si>
  <si>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</si>
  <si>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</si>
  <si>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</si>
  <si>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</si>
  <si>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</si>
  <si>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</si>
  <si>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</si>
  <si>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</si>
  <si>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</si>
  <si>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</si>
  <si>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</si>
  <si>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</si>
  <si>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</si>
  <si>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</si>
  <si>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</si>
  <si>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</si>
  <si>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</si>
  <si>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</si>
  <si>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</si>
  <si>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</si>
  <si>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</si>
  <si>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</si>
  <si>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</si>
  <si>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</si>
  <si>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</si>
  <si>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</si>
  <si>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</si>
  <si>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</si>
  <si>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</si>
  <si>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</si>
  <si>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</si>
  <si>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</si>
  <si>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</si>
  <si>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</si>
  <si>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</si>
  <si>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</si>
  <si>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</si>
  <si>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</si>
  <si>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</si>
  <si>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</si>
  <si>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</si>
  <si>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</si>
  <si>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</si>
  <si>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</si>
  <si>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</si>
  <si>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</si>
  <si>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</si>
  <si>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</si>
  <si>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</si>
  <si>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</si>
  <si>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</si>
  <si>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</si>
  <si>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</si>
  <si>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</si>
  <si>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</si>
  <si>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</si>
  <si>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</si>
  <si>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</si>
  <si>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</si>
  <si>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</si>
  <si>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</si>
  <si>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</si>
  <si>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</si>
  <si>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</si>
  <si>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</si>
  <si>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</si>
  <si>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</si>
  <si>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</si>
  <si>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</si>
  <si>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</si>
  <si>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</si>
  <si>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</si>
  <si>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</si>
  <si>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</si>
  <si>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</si>
  <si>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</si>
  <si>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</si>
  <si>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</si>
  <si>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</si>
  <si>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</si>
  <si>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</si>
  <si>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</si>
  <si>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</si>
  <si>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</si>
  <si>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</si>
  <si>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</si>
  <si>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</si>
  <si>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</si>
  <si>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</si>
  <si>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</si>
  <si>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</si>
  <si>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</si>
  <si>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</si>
  <si>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</si>
  <si>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</si>
  <si>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</si>
  <si>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</si>
  <si>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</si>
  <si>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</si>
  <si>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</si>
  <si>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</si>
  <si>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</si>
  <si>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</si>
  <si>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</si>
  <si>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</si>
  <si>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</si>
  <si>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</si>
  <si>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</si>
  <si>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</si>
  <si>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</si>
  <si>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</si>
  <si>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</si>
  <si>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</si>
  <si>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</si>
  <si>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</si>
  <si>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</si>
  <si>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</si>
  <si>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</si>
  <si>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</si>
  <si>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</si>
  <si>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</si>
  <si>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</si>
  <si>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</si>
  <si>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</si>
  <si>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</si>
  <si>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</si>
  <si>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</si>
  <si>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</si>
  <si>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</si>
  <si>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</si>
  <si>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</si>
  <si>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</si>
  <si>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</si>
  <si>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</si>
  <si>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</si>
  <si>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</si>
  <si>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</si>
  <si>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</si>
  <si>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</si>
  <si>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</si>
  <si>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</si>
  <si>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</si>
  <si>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</si>
  <si>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</si>
  <si>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</si>
  <si>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</si>
  <si>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</si>
  <si>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</si>
  <si>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</si>
  <si>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</si>
  <si>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</si>
  <si>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</si>
  <si>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</si>
  <si>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</si>
  <si>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</si>
  <si>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</si>
  <si>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</si>
  <si>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</si>
  <si>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</si>
  <si>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</si>
  <si>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</si>
  <si>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</si>
  <si>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</si>
  <si>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</si>
  <si>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</si>
  <si>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</si>
  <si>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</si>
  <si>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</si>
  <si>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</si>
  <si>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</si>
  <si>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</si>
  <si>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</si>
  <si>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</si>
  <si>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</si>
  <si>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</si>
  <si>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</si>
  <si>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</si>
  <si>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</si>
  <si>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</si>
  <si>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</si>
  <si>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</si>
  <si>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</si>
  <si>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</si>
  <si>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</si>
  <si>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</si>
  <si>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</si>
  <si>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</si>
  <si>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</si>
  <si>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</si>
  <si>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</si>
  <si>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</si>
  <si>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</si>
  <si>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</si>
  <si>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</si>
  <si>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</si>
  <si>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</si>
  <si>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</si>
  <si>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</si>
  <si>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</si>
  <si>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</si>
  <si>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</si>
  <si>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</si>
  <si>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</si>
  <si>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</si>
  <si>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</si>
  <si>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</si>
  <si>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</si>
  <si>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</si>
  <si>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</si>
  <si>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</si>
  <si>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</si>
  <si>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</si>
  <si>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</si>
  <si>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</si>
  <si>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</si>
  <si>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</si>
  <si>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</si>
  <si>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</si>
  <si>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</si>
  <si>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</si>
  <si>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</si>
  <si>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</si>
  <si>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</si>
  <si>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</si>
  <si>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</si>
  <si>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</si>
  <si>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</si>
  <si>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</si>
  <si>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</si>
  <si>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</si>
  <si>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</si>
  <si>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</si>
  <si>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</si>
  <si>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</si>
  <si>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</si>
  <si>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</si>
  <si>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</si>
  <si>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</si>
  <si>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</si>
  <si>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</si>
  <si>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</si>
  <si>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</si>
  <si>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</si>
  <si>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</si>
  <si>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</si>
  <si>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</si>
  <si>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</si>
  <si>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</si>
  <si>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</si>
  <si>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</si>
  <si>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</si>
  <si>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</si>
  <si>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</si>
  <si>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</si>
  <si>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</si>
  <si>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</si>
  <si>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</si>
  <si>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</si>
  <si>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</si>
  <si>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</si>
  <si>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</si>
  <si>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</si>
  <si>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</si>
  <si>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</si>
  <si>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</si>
  <si>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</si>
  <si>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</si>
  <si>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</si>
  <si>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</si>
  <si>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</si>
  <si>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</si>
  <si>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</si>
  <si>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</si>
  <si>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</si>
  <si>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</si>
  <si>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</si>
  <si>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</si>
  <si>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</si>
  <si>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</si>
  <si>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</si>
  <si>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</si>
  <si>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</si>
  <si>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</si>
  <si>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</si>
  <si>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</si>
  <si>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</si>
  <si>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</si>
  <si>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</si>
  <si>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</si>
  <si>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</si>
  <si>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</si>
  <si>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</si>
  <si>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</si>
  <si>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</si>
  <si>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</si>
  <si>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</si>
  <si>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</si>
  <si>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</si>
  <si>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</si>
  <si>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</si>
  <si>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</si>
  <si>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</si>
  <si>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</si>
  <si>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</si>
  <si>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</si>
  <si>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</si>
  <si>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</si>
  <si>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</si>
  <si>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</si>
  <si>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</si>
  <si>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</si>
  <si>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</si>
  <si>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</si>
  <si>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</si>
  <si>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</si>
  <si>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</si>
  <si>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</si>
  <si>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</si>
  <si>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</si>
  <si>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</si>
  <si>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</si>
  <si>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</si>
  <si>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</si>
  <si>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</si>
  <si>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</si>
  <si>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</si>
  <si>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</si>
  <si>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</si>
  <si>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</si>
  <si>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</si>
  <si>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</si>
  <si>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</si>
  <si>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</si>
  <si>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</si>
  <si>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</si>
  <si>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</si>
  <si>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</si>
  <si>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</si>
  <si>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</si>
  <si>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</si>
  <si>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</si>
  <si>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</si>
  <si>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</si>
  <si>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</si>
  <si>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</si>
  <si>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</si>
  <si>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</si>
  <si>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</si>
  <si>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</si>
  <si>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</si>
  <si>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</si>
  <si>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</si>
  <si>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</si>
  <si>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</si>
  <si>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</si>
  <si>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</si>
  <si>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</si>
  <si>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</si>
  <si>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</si>
  <si>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</si>
  <si>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</si>
  <si>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</si>
  <si>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</si>
  <si>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</si>
  <si>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</si>
  <si>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</si>
  <si>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</si>
  <si>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</si>
  <si>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</si>
  <si>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</si>
  <si>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</si>
  <si>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</si>
  <si>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</si>
  <si>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</si>
  <si>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</si>
  <si>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</si>
  <si>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</si>
  <si>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</si>
  <si>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</si>
  <si>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</si>
  <si>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</si>
  <si>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</si>
  <si>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</si>
  <si>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</si>
  <si>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</si>
  <si>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</si>
  <si>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</si>
  <si>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</si>
  <si>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</si>
  <si>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</si>
  <si>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</si>
  <si>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</si>
  <si>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</si>
  <si>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</si>
  <si>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</si>
  <si>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</si>
  <si>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</si>
  <si>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</si>
  <si>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</si>
  <si>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</si>
  <si>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</si>
  <si>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</si>
  <si>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</si>
  <si>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</si>
  <si>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</si>
  <si>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</si>
  <si>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</si>
  <si>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</si>
  <si>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</si>
  <si>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</si>
  <si>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</si>
  <si>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</si>
  <si>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</si>
  <si>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</si>
  <si>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</si>
  <si>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</si>
  <si>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</si>
  <si>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</si>
  <si>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</si>
  <si>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</si>
  <si>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</si>
  <si>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</si>
  <si>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</si>
  <si>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</si>
  <si>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</si>
  <si>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</si>
  <si>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</si>
  <si>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</si>
  <si>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</si>
  <si>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</si>
  <si>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</si>
  <si>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</si>
  <si>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</si>
  <si>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</si>
  <si>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</si>
  <si>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</si>
  <si>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</si>
  <si>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</si>
  <si>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</si>
  <si>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</si>
  <si>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</si>
  <si>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</si>
  <si>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</si>
  <si>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</si>
  <si>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</si>
  <si>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</si>
  <si>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</si>
  <si>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</si>
  <si>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</si>
  <si>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</si>
  <si>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</si>
  <si>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</si>
  <si>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</si>
  <si>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</si>
  <si>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</si>
  <si>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</si>
  <si>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</si>
  <si>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</si>
  <si>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</si>
  <si>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</si>
  <si>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</si>
  <si>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</si>
  <si>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</si>
  <si>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</si>
  <si>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</si>
  <si>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</si>
  <si>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</si>
  <si>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</si>
  <si>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</si>
  <si>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</si>
  <si>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</si>
  <si>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</si>
  <si>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</si>
  <si>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</si>
  <si>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</si>
  <si>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</si>
  <si>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</si>
  <si>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</si>
  <si>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</si>
  <si>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</si>
  <si>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</si>
  <si>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</si>
  <si>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</si>
  <si>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</si>
  <si>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</si>
  <si>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</si>
  <si>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</si>
  <si>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</si>
  <si>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</si>
  <si>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</si>
  <si>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</si>
  <si>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</si>
  <si>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</si>
  <si>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</si>
  <si>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</si>
  <si>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</si>
  <si>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</si>
  <si>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</si>
  <si>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</si>
  <si>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</si>
  <si>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</si>
  <si>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</si>
  <si>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</si>
  <si>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</si>
  <si>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</si>
  <si>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</si>
  <si>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</si>
  <si>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</si>
  <si>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</si>
  <si>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</si>
  <si>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</si>
  <si>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</si>
  <si>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</si>
  <si>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</si>
  <si>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</si>
  <si>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</si>
  <si>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</si>
  <si>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</si>
  <si>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</si>
  <si>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</si>
  <si>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</si>
  <si>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</si>
  <si>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</si>
  <si>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</si>
  <si>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</si>
  <si>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</si>
  <si>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</si>
  <si>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</si>
  <si>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</si>
  <si>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</si>
  <si>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</si>
  <si>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</si>
  <si>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</si>
  <si>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</si>
  <si>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</si>
  <si>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</si>
  <si>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</si>
  <si>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</si>
  <si>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</si>
  <si>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</si>
  <si>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</si>
  <si>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</si>
  <si>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</si>
  <si>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</si>
  <si>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</si>
  <si>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</si>
  <si>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</si>
  <si>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</si>
  <si>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</si>
  <si>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</si>
  <si>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</si>
  <si>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</si>
  <si>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</si>
  <si>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</si>
  <si>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</si>
  <si>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</si>
  <si>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</si>
  <si>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</si>
  <si>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</si>
  <si>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</si>
  <si>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</si>
  <si>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</si>
  <si>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</si>
  <si>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</si>
  <si>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</si>
  <si>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</si>
  <si>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</si>
  <si>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</si>
  <si>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</si>
  <si>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</si>
  <si>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</si>
  <si>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</si>
  <si>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</si>
  <si>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</si>
  <si>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</si>
  <si>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</si>
  <si>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</si>
  <si>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</si>
  <si>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</si>
  <si>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</si>
  <si>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</si>
  <si>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</si>
  <si>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</si>
  <si>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</si>
  <si>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</si>
  <si>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</si>
  <si>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</si>
  <si>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</si>
  <si>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</si>
  <si>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</si>
  <si>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</si>
  <si>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</si>
  <si>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</si>
  <si>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</si>
  <si>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</si>
  <si>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</si>
  <si>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</si>
  <si>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</si>
  <si>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</si>
  <si>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</si>
  <si>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</si>
  <si>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</si>
  <si>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</si>
  <si>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</si>
  <si>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</si>
  <si>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</si>
  <si>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</si>
  <si>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</si>
  <si>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</si>
  <si>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</si>
  <si>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</si>
  <si>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</si>
  <si>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</si>
  <si>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</si>
  <si>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</si>
  <si>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</si>
  <si>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</si>
  <si>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</si>
  <si>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</si>
  <si>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</si>
  <si>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</si>
  <si>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</si>
  <si>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</si>
  <si>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</si>
  <si>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</si>
  <si>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</si>
  <si>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</si>
  <si>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</si>
  <si>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</si>
  <si>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</si>
  <si>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</si>
  <si>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</si>
  <si>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</si>
  <si>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</si>
  <si>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</si>
  <si>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</si>
  <si>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</si>
  <si>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</si>
  <si>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</si>
  <si>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</si>
  <si>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</si>
  <si>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</si>
  <si>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</si>
  <si>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</si>
  <si>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</si>
  <si>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</si>
  <si>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</si>
  <si>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</si>
  <si>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</si>
  <si>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</si>
  <si>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</si>
  <si>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</si>
  <si>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</si>
  <si>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</si>
  <si>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</si>
  <si>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</si>
  <si>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</si>
  <si>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</si>
  <si>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</si>
  <si>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</si>
  <si>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</si>
  <si>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</si>
  <si>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</si>
  <si>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</si>
  <si>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</si>
  <si>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</si>
  <si>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</si>
  <si>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</si>
  <si>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</si>
  <si>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</si>
  <si>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</si>
  <si>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</si>
  <si>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</si>
  <si>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</si>
  <si>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</si>
  <si>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</si>
  <si>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</si>
  <si>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</si>
  <si>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</si>
  <si>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</si>
  <si>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</si>
  <si>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</si>
  <si>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</si>
  <si>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</si>
  <si>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</si>
  <si>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</si>
  <si>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</si>
  <si>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</si>
  <si>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</si>
  <si>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</si>
  <si>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</si>
  <si>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</si>
  <si>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</si>
  <si>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</si>
  <si>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</si>
  <si>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</si>
  <si>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</si>
  <si>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</si>
  <si>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</si>
  <si>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</si>
  <si>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</si>
  <si>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</si>
  <si>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</si>
  <si>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</si>
  <si>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</si>
  <si>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</si>
  <si>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</si>
  <si>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</si>
  <si>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</si>
  <si>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</si>
  <si>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</si>
  <si>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</si>
  <si>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</si>
  <si>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</si>
  <si>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</si>
  <si>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</si>
  <si>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</si>
  <si>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</si>
  <si>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</si>
  <si>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</si>
  <si>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</si>
  <si>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</si>
  <si>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</si>
  <si>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</si>
  <si>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</si>
  <si>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</si>
  <si>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</si>
  <si>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</si>
  <si>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</si>
  <si>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</si>
  <si>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</si>
  <si>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</si>
  <si>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</si>
  <si>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</si>
  <si>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</si>
  <si>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</si>
  <si>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</si>
  <si>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</si>
  <si>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</si>
  <si>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</si>
  <si>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</si>
  <si>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</si>
  <si>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</si>
  <si>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</si>
  <si>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</si>
  <si>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</si>
  <si>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</si>
  <si>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</si>
  <si>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</si>
  <si>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</si>
  <si>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</si>
  <si>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</si>
  <si>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</si>
  <si>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</si>
  <si>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</si>
  <si>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</si>
  <si>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</si>
  <si>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</si>
  <si>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</si>
  <si>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</si>
  <si>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</si>
  <si>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</si>
  <si>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</si>
  <si>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</si>
  <si>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</si>
  <si>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</si>
  <si>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</si>
  <si>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</si>
  <si>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</si>
  <si>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</si>
  <si>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</si>
  <si>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</si>
  <si>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</si>
  <si>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</si>
  <si>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</si>
  <si>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</si>
  <si>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</si>
  <si>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</si>
  <si>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</si>
  <si>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</si>
  <si>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</si>
  <si>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</si>
  <si>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</si>
  <si>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</si>
  <si>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</si>
  <si>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</si>
  <si>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</si>
  <si>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</si>
  <si>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</si>
  <si>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</si>
  <si>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</si>
  <si>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</si>
  <si>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</si>
  <si>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</si>
  <si>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</si>
  <si>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</si>
  <si>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</si>
  <si>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</si>
  <si>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</si>
  <si>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</si>
  <si>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</si>
  <si>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</si>
  <si>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</si>
  <si>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</si>
  <si>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</si>
  <si>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</si>
  <si>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</si>
  <si>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</si>
  <si>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</si>
  <si>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</si>
  <si>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</si>
  <si>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</si>
  <si>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</si>
  <si>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</si>
  <si>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</si>
  <si>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</si>
  <si>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</si>
  <si>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</si>
  <si>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</si>
  <si>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</si>
  <si>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</si>
  <si>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</si>
  <si>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</si>
  <si>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</si>
  <si>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</si>
  <si>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</si>
  <si>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</si>
  <si>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</si>
  <si>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</si>
  <si>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</si>
  <si>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</si>
  <si>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</si>
  <si>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</si>
  <si>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</si>
  <si>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</si>
  <si>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</si>
  <si>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</si>
  <si>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</si>
  <si>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</si>
  <si>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</si>
  <si>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</si>
  <si>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</si>
  <si>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</si>
  <si>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</si>
  <si>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</si>
  <si>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</si>
  <si>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</si>
  <si>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</si>
  <si>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</si>
  <si>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</si>
  <si>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</si>
  <si>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</si>
  <si>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</si>
  <si>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</si>
  <si>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</si>
  <si>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</si>
  <si>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</si>
  <si>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</si>
  <si>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</si>
  <si>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</si>
  <si>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</si>
  <si>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</si>
  <si>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</si>
  <si>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</si>
  <si>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</si>
  <si>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</si>
  <si>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</si>
  <si>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</si>
  <si>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</si>
  <si>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</si>
  <si>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</si>
  <si>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</si>
  <si>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</si>
  <si>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</si>
  <si>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</si>
  <si>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</si>
  <si>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</si>
  <si>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</si>
  <si>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</si>
  <si>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</si>
  <si>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</si>
  <si>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</si>
  <si>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</si>
  <si>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</si>
  <si>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</si>
  <si>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</si>
  <si>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</si>
  <si>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</si>
  <si>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</si>
  <si>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</si>
  <si>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</si>
  <si>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</si>
  <si>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</si>
  <si>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</si>
  <si>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</si>
  <si>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</si>
  <si>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</si>
  <si>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</si>
  <si>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</si>
  <si>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</si>
  <si>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</si>
  <si>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</si>
  <si>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</si>
  <si>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</si>
  <si>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</si>
  <si>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</si>
  <si>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</si>
  <si>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</si>
  <si>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</si>
  <si>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</si>
  <si>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</si>
  <si>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</si>
  <si>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</si>
  <si>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</si>
  <si>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</si>
  <si>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</si>
  <si>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</si>
  <si>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</si>
  <si>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</si>
  <si>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</si>
  <si>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</si>
  <si>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</si>
  <si>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</si>
  <si>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</si>
  <si>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</si>
  <si>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</si>
  <si>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</si>
  <si>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</si>
  <si>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</si>
  <si>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</si>
  <si>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</si>
  <si>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</si>
  <si>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</si>
  <si>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</si>
  <si>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</si>
  <si>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</si>
  <si>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</si>
  <si>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</si>
  <si>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</si>
  <si>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</si>
  <si>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</si>
  <si>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</si>
  <si>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</si>
  <si>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</si>
  <si>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</si>
  <si>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</si>
  <si>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</si>
  <si>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</si>
  <si>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</si>
  <si>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</si>
  <si>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</si>
  <si>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</si>
  <si>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</si>
  <si>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</si>
  <si>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</si>
  <si>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</si>
  <si>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</si>
  <si>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</si>
  <si>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</si>
  <si>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</si>
  <si>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</si>
  <si>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</si>
  <si>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</si>
  <si>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</si>
  <si>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</si>
  <si>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</si>
  <si>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</si>
  <si>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</si>
  <si>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</si>
  <si>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</si>
  <si>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</si>
  <si>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</si>
  <si>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</si>
  <si>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</si>
  <si>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</si>
  <si>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</si>
  <si>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</si>
  <si>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</si>
  <si>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</si>
  <si>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</si>
  <si>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</si>
  <si>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</si>
  <si>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</si>
  <si>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</si>
  <si>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</si>
  <si>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</si>
  <si>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</si>
  <si>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</si>
  <si>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</si>
  <si>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</si>
  <si>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</si>
  <si>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</si>
  <si>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</si>
  <si>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</si>
  <si>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</si>
  <si>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</si>
  <si>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</si>
  <si>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</si>
  <si>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</si>
  <si>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</si>
  <si>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</si>
  <si>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</si>
  <si>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</si>
  <si>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</si>
  <si>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</si>
  <si>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</si>
  <si>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</si>
  <si>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</si>
  <si>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</si>
  <si>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</si>
  <si>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</si>
  <si>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</si>
  <si>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</si>
  <si>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</si>
  <si>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</si>
  <si>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</si>
  <si>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</si>
  <si>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</si>
  <si>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</si>
  <si>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</si>
  <si>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</si>
  <si>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</si>
  <si>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</si>
  <si>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</si>
  <si>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</si>
  <si>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</si>
  <si>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</si>
  <si>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</si>
  <si>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</si>
  <si>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</si>
  <si>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</si>
  <si>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</si>
  <si>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</si>
  <si>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</si>
  <si>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</si>
  <si>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</si>
  <si>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</si>
  <si>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</si>
  <si>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</si>
  <si>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</si>
  <si>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</si>
  <si>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</si>
  <si>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</si>
  <si>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</si>
  <si>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</si>
  <si>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</si>
  <si>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</si>
  <si>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</si>
  <si>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</si>
  <si>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</si>
  <si>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</si>
  <si>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</si>
  <si>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</si>
  <si>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</si>
  <si>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</si>
  <si>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</si>
  <si>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</si>
  <si>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</si>
  <si>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</si>
  <si>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</si>
  <si>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</si>
  <si>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</si>
  <si>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</si>
  <si>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</si>
  <si>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</si>
  <si>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</si>
  <si>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</si>
  <si>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</si>
  <si>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</si>
  <si>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</si>
  <si>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</si>
  <si>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</si>
  <si>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</si>
  <si>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</si>
  <si>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</si>
  <si>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</si>
  <si>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</si>
  <si>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</si>
  <si>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</si>
  <si>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</si>
  <si>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</si>
  <si>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</si>
  <si>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</si>
  <si>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</si>
  <si>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</si>
  <si>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</si>
  <si>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</si>
  <si>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</si>
  <si>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</si>
  <si>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</si>
  <si>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</si>
  <si>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</si>
  <si>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</si>
  <si>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</si>
  <si>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</si>
  <si>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</si>
  <si>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</si>
  <si>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</si>
  <si>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</si>
  <si>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</si>
  <si>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</si>
  <si>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</si>
  <si>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</si>
  <si>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</si>
  <si>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</si>
  <si>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</si>
  <si>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</si>
  <si>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</si>
  <si>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</si>
  <si>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</si>
  <si>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</si>
  <si>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</si>
  <si>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</si>
  <si>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</si>
  <si>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</si>
  <si>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</si>
  <si>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</si>
  <si>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</si>
  <si>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</si>
  <si>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</si>
  <si>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</si>
  <si>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</si>
  <si>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</si>
  <si>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</si>
  <si>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</si>
  <si>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</si>
  <si>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</si>
  <si>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</si>
  <si>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</si>
  <si>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</si>
  <si>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</si>
  <si>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</si>
  <si>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</si>
  <si>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</si>
  <si>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</si>
  <si>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</si>
  <si>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</si>
  <si>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</si>
  <si>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</si>
  <si>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</si>
  <si>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</si>
  <si>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</si>
  <si>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</si>
  <si>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</si>
  <si>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</si>
  <si>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</si>
  <si>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</si>
  <si>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</si>
  <si>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</si>
  <si>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</si>
  <si>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</si>
  <si>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</si>
  <si>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</si>
  <si>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</si>
  <si>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</si>
  <si>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</si>
  <si>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</si>
  <si>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</si>
  <si>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</si>
  <si>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</si>
  <si>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</si>
  <si>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</si>
  <si>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</si>
  <si>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</si>
  <si>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</si>
  <si>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</si>
  <si>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</si>
  <si>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</si>
  <si>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</si>
  <si>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</si>
  <si>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</si>
  <si>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</si>
  <si>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</si>
  <si>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</si>
  <si>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</si>
  <si>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</si>
  <si>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</si>
  <si>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</si>
  <si>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</si>
  <si>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</si>
  <si>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</si>
  <si>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</si>
  <si>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</si>
  <si>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</si>
  <si>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</si>
  <si>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</si>
  <si>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</si>
  <si>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</si>
  <si>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</si>
  <si>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</si>
  <si>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</si>
  <si>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</si>
  <si>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</si>
  <si>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</si>
  <si>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</si>
  <si>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</si>
  <si>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</si>
  <si>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</si>
  <si>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</si>
  <si>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</si>
  <si>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</si>
  <si>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</si>
  <si>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</si>
  <si>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</si>
  <si>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</si>
  <si>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</si>
  <si>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</si>
  <si>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</si>
  <si>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</si>
  <si>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</si>
  <si>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</si>
  <si>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</si>
  <si>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</si>
  <si>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</si>
  <si>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</si>
  <si>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</si>
  <si>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</si>
  <si>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</si>
  <si>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</si>
  <si>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</si>
  <si>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</si>
  <si>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</si>
  <si>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</si>
  <si>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</si>
  <si>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</si>
  <si>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</si>
  <si>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</si>
  <si>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</si>
  <si>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</si>
  <si>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</si>
  <si>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</si>
  <si>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</si>
  <si>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</si>
  <si>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</si>
  <si>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</si>
  <si>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</si>
  <si>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</si>
  <si>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</si>
  <si>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</si>
  <si>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</si>
  <si>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</si>
  <si>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</si>
  <si>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</si>
  <si>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</si>
  <si>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</si>
  <si>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</si>
  <si>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</si>
  <si>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</si>
  <si>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</si>
  <si>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</si>
  <si>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</si>
  <si>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</si>
  <si>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</si>
  <si>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</si>
  <si>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</si>
  <si>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</si>
  <si>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</si>
  <si>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</si>
  <si>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</si>
  <si>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</si>
  <si>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</si>
  <si>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</si>
  <si>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</si>
  <si>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</si>
  <si>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</si>
  <si>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</si>
  <si>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</si>
  <si>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</si>
  <si>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</si>
  <si>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</si>
  <si>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</si>
  <si>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</si>
  <si>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</si>
  <si>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</si>
  <si>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</si>
  <si>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</si>
  <si>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</si>
  <si>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</si>
  <si>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</si>
  <si>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</si>
  <si>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</si>
  <si>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</si>
  <si>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</si>
  <si>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</si>
  <si>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</si>
  <si>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</si>
  <si>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</si>
  <si>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</si>
  <si>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</si>
  <si>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</si>
  <si>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</si>
  <si>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</si>
  <si>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</si>
  <si>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</si>
  <si>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</si>
  <si>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</si>
  <si>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</si>
  <si>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</si>
  <si>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</si>
  <si>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</si>
  <si>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</si>
  <si>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</si>
  <si>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</si>
  <si>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</si>
  <si>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</si>
  <si>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</si>
  <si>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</si>
  <si>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</si>
  <si>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</si>
  <si>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</si>
  <si>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</si>
  <si>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</si>
  <si>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</si>
  <si>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</si>
  <si>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</si>
  <si>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</si>
  <si>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</si>
  <si>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</si>
  <si>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</si>
  <si>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</si>
  <si>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</si>
  <si>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</si>
  <si>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</si>
  <si>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</si>
  <si>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</si>
  <si>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</si>
  <si>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</si>
  <si>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</si>
  <si>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</si>
  <si>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</si>
  <si>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</si>
  <si>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</si>
  <si>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</si>
  <si>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</si>
  <si>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</si>
  <si>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</si>
  <si>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</si>
  <si>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</si>
  <si>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</si>
  <si>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</si>
  <si>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</si>
  <si>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</si>
  <si>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</si>
  <si>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</si>
  <si>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</si>
  <si>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</si>
  <si>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</si>
  <si>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</si>
  <si>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</si>
  <si>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</si>
  <si>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</si>
  <si>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</si>
  <si>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</si>
  <si>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</si>
  <si>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</si>
  <si>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</si>
  <si>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</si>
  <si>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</si>
  <si>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</si>
  <si>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</si>
  <si>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</si>
  <si>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</si>
  <si>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</si>
  <si>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</si>
  <si>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</si>
  <si>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</si>
  <si>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</si>
  <si>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</si>
  <si>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</si>
  <si>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</si>
  <si>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</si>
  <si>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</si>
  <si>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</si>
  <si>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</si>
  <si>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</si>
  <si>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</si>
  <si>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</si>
  <si>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</si>
  <si>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</si>
  <si>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</si>
  <si>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</si>
  <si>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</si>
  <si>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</si>
  <si>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</si>
  <si>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</si>
  <si>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</si>
  <si>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</si>
  <si>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</si>
  <si>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</si>
  <si>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</si>
  <si>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</si>
  <si>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</si>
  <si>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</si>
  <si>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</si>
  <si>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</si>
  <si>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</si>
  <si>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</si>
  <si>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</si>
  <si>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</si>
  <si>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</si>
  <si>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</si>
  <si>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</si>
  <si>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</si>
  <si>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</si>
  <si>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</si>
  <si>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</si>
  <si>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</si>
  <si>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</si>
  <si>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</si>
  <si>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</si>
  <si>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</si>
  <si>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</si>
  <si>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</si>
  <si>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</si>
  <si>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</si>
  <si>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</si>
  <si>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</si>
  <si>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</si>
  <si>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</si>
  <si>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</si>
  <si>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</si>
  <si>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</si>
  <si>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</si>
  <si>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</si>
  <si>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</si>
  <si>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</si>
  <si>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</si>
  <si>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</si>
  <si>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</si>
  <si>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</si>
  <si>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</si>
  <si>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</si>
  <si>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</si>
  <si>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</si>
  <si>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</si>
  <si>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</si>
  <si>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</si>
  <si>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</si>
  <si>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</si>
  <si>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</si>
  <si>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</si>
  <si>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</si>
  <si>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</si>
  <si>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</si>
  <si>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</si>
  <si>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</si>
  <si>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</si>
  <si>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</si>
  <si>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</si>
  <si>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</si>
  <si>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</si>
  <si>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</si>
  <si>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</si>
  <si>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</si>
  <si>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</si>
  <si>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</si>
  <si>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</si>
  <si>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</si>
  <si>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</si>
  <si>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</si>
  <si>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</si>
  <si>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</si>
  <si>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</si>
  <si>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</si>
  <si>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</si>
  <si>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</si>
  <si>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</si>
  <si>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</si>
  <si>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</si>
  <si>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</si>
  <si>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</si>
  <si>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</si>
  <si>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</si>
  <si>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</si>
  <si>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</si>
  <si>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</si>
  <si>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</si>
  <si>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</si>
  <si>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</si>
  <si>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</si>
  <si>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</si>
  <si>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</si>
  <si>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</si>
  <si>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</si>
  <si>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</si>
  <si>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</si>
  <si>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</si>
  <si>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</si>
  <si>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</si>
  <si>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</si>
  <si>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</si>
  <si>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</si>
  <si>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</si>
  <si>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</si>
  <si>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</si>
  <si>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</si>
  <si>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</si>
  <si>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</si>
  <si>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</si>
  <si>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</si>
  <si>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</si>
  <si>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</si>
  <si>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</si>
  <si>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</si>
  <si>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</si>
  <si>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</si>
  <si>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</si>
  <si>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</si>
  <si>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</si>
  <si>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</si>
  <si>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</si>
  <si>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</si>
  <si>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</si>
  <si>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</si>
  <si>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</si>
  <si>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</si>
  <si>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</si>
  <si>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</si>
  <si>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</si>
  <si>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</si>
  <si>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</si>
  <si>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</si>
  <si>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</si>
  <si>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</si>
  <si>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</si>
  <si>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</si>
  <si>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</si>
  <si>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</si>
  <si>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</si>
  <si>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</si>
  <si>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</si>
  <si>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</si>
  <si>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</si>
  <si>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</si>
  <si>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</si>
  <si>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</si>
  <si>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</si>
  <si>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</si>
  <si>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</si>
  <si>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</si>
  <si>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</si>
  <si>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</si>
  <si>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</si>
  <si>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</si>
  <si>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</si>
  <si>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</si>
  <si>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</si>
  <si>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</si>
  <si>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</si>
  <si>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</si>
  <si>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</si>
  <si>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</si>
  <si>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</si>
  <si>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</si>
  <si>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</si>
  <si>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</si>
  <si>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</si>
  <si>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</si>
  <si>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</si>
  <si>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</si>
  <si>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</si>
  <si>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</si>
  <si>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</si>
  <si>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</si>
  <si>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</si>
  <si>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</si>
  <si>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</si>
  <si>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</si>
  <si>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</si>
  <si>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</si>
  <si>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</si>
  <si>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</si>
  <si>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</si>
  <si>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</si>
  <si>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</si>
  <si>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</si>
  <si>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</si>
  <si>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</si>
  <si>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</si>
  <si>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</si>
  <si>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</si>
  <si>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</si>
  <si>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</si>
  <si>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</si>
  <si>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</si>
  <si>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</si>
  <si>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</si>
  <si>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</si>
  <si>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</si>
  <si>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</si>
  <si>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</si>
  <si>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</si>
  <si>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</si>
  <si>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</si>
  <si>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</si>
  <si>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</si>
  <si>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</si>
  <si>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</si>
  <si>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</si>
  <si>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</si>
  <si>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</si>
  <si>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</si>
  <si>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</si>
  <si>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</si>
  <si>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</si>
  <si>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</si>
  <si>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</si>
  <si>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</si>
  <si>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</si>
  <si>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</si>
  <si>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</si>
  <si>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</si>
  <si>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</si>
  <si>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</si>
  <si>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</si>
  <si>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</si>
  <si>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</si>
  <si>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</si>
  <si>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</si>
  <si>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</si>
  <si>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</si>
  <si>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</si>
  <si>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</si>
  <si>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</si>
  <si>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</si>
  <si>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</si>
  <si>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</si>
  <si>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</si>
  <si>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</si>
  <si>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</si>
  <si>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</si>
  <si>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</si>
  <si>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</si>
  <si>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</si>
  <si>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</si>
  <si>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</si>
  <si>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</si>
  <si>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</si>
  <si>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</si>
  <si>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</si>
  <si>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</si>
  <si>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</si>
  <si>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</si>
  <si>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</si>
  <si>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</si>
  <si>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</si>
  <si>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</si>
  <si>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</si>
  <si>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</si>
  <si>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</si>
  <si>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</si>
  <si>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</si>
  <si>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</si>
  <si>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</si>
  <si>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</si>
  <si>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</si>
  <si>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</si>
  <si>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</si>
  <si>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</si>
  <si>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</si>
  <si>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</si>
  <si>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</si>
  <si>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</si>
  <si>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</si>
  <si>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</si>
  <si>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</si>
  <si>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</si>
  <si>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</si>
  <si>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</si>
  <si>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</si>
  <si>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</si>
  <si>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</si>
  <si>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</si>
  <si>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</si>
  <si>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</si>
  <si>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</si>
  <si>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</si>
  <si>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</si>
  <si>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</si>
  <si>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</si>
  <si>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</si>
  <si>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</si>
  <si>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</si>
  <si>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</si>
  <si>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</si>
  <si>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</si>
  <si>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</si>
  <si>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</si>
  <si>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</si>
  <si>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</si>
  <si>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</si>
  <si>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</si>
  <si>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</si>
  <si>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</si>
  <si>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</si>
  <si>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</si>
  <si>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</si>
  <si>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</si>
  <si>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</si>
  <si>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</si>
  <si>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</si>
  <si>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</si>
  <si>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</si>
  <si>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</si>
  <si>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</si>
  <si>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</si>
  <si>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</si>
  <si>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</si>
  <si>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</si>
  <si>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</si>
  <si>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</si>
  <si>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</si>
  <si>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</si>
  <si>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</si>
  <si>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</si>
  <si>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</si>
  <si>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</si>
  <si>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</si>
  <si>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</si>
  <si>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</si>
  <si>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</si>
  <si>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</si>
  <si>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</si>
  <si>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</si>
  <si>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</si>
  <si>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</si>
  <si>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</si>
  <si>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</si>
  <si>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</si>
  <si>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</si>
  <si>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</si>
  <si>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</si>
  <si>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</si>
  <si>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</si>
  <si>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</si>
  <si>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</si>
  <si>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</si>
  <si>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</si>
  <si>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</si>
  <si>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</si>
  <si>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</si>
  <si>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</si>
  <si>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</si>
  <si>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</si>
  <si>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</si>
  <si>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</si>
  <si>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</si>
  <si>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</si>
  <si>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</si>
  <si>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</si>
  <si>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</si>
  <si>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</si>
  <si>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</si>
  <si>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</si>
  <si>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</si>
  <si>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</si>
  <si>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</si>
  <si>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</si>
  <si>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</si>
  <si>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</si>
  <si>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</si>
  <si>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</si>
  <si>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</si>
  <si>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</si>
  <si>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</si>
  <si>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</si>
  <si>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</si>
  <si>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</si>
  <si>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</si>
  <si>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</si>
  <si>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</si>
  <si>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</si>
  <si>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</si>
  <si>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</si>
  <si>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</si>
  <si>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</si>
  <si>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</si>
  <si>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</si>
  <si>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</si>
  <si>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</si>
  <si>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</si>
  <si>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</si>
  <si>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</si>
  <si>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</si>
  <si>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</si>
  <si>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</si>
  <si>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</si>
  <si>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</si>
  <si>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</si>
  <si>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</si>
  <si>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</si>
  <si>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</si>
  <si>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</si>
  <si>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</si>
  <si>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</si>
  <si>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</si>
  <si>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</si>
  <si>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</si>
  <si>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</si>
  <si>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</si>
  <si>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</si>
  <si>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</si>
  <si>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</si>
  <si>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</si>
  <si>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</si>
  <si>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</si>
  <si>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</si>
  <si>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</si>
  <si>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</si>
  <si>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</si>
  <si>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</si>
  <si>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</si>
  <si>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</si>
  <si>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</si>
  <si>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</si>
  <si>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</si>
  <si>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</si>
  <si>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</si>
  <si>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</si>
  <si>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</si>
  <si>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</si>
  <si>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</si>
  <si>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</si>
  <si>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</si>
  <si>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</si>
  <si>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</si>
  <si>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</si>
  <si>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</si>
  <si>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</si>
  <si>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</si>
  <si>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</si>
  <si>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</si>
  <si>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</si>
  <si>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</si>
  <si>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</si>
  <si>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</si>
  <si>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</si>
  <si>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</si>
  <si>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</si>
  <si>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</si>
  <si>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</si>
  <si>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</si>
  <si>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</si>
  <si>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</si>
  <si>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</si>
  <si>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</si>
  <si>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</si>
  <si>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</si>
  <si>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</si>
  <si>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</si>
  <si>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</si>
  <si>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</si>
  <si>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</si>
  <si>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</si>
  <si>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</si>
  <si>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</si>
  <si>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</si>
  <si>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</si>
  <si>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</si>
  <si>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</si>
  <si>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</si>
  <si>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</si>
  <si>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</si>
  <si>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</si>
  <si>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</si>
  <si>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</si>
  <si>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</si>
  <si>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</si>
  <si>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</si>
  <si>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</si>
  <si>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</si>
  <si>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</si>
  <si>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</si>
  <si>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</si>
  <si>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</si>
  <si>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</si>
  <si>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</si>
  <si>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</si>
  <si>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</si>
  <si>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</si>
  <si>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</si>
  <si>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</si>
  <si>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</si>
  <si>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</si>
  <si>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</si>
  <si>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</si>
  <si>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</si>
  <si>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</si>
  <si>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</si>
  <si>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</si>
  <si>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</si>
  <si>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</si>
  <si>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</si>
  <si>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</si>
  <si>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</si>
  <si>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</si>
  <si>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</si>
  <si>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</si>
  <si>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</si>
  <si>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</si>
  <si>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</si>
  <si>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</si>
  <si>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</si>
  <si>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</si>
  <si>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</si>
  <si>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</si>
  <si>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</si>
  <si>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</si>
  <si>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</si>
  <si>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</si>
  <si>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</si>
  <si>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</si>
  <si>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</si>
  <si>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</si>
  <si>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</si>
  <si>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</si>
  <si>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</si>
  <si>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</si>
  <si>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</si>
  <si>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</si>
  <si>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</si>
  <si>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</si>
  <si>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</si>
  <si>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</si>
  <si>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</si>
  <si>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</si>
  <si>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</si>
  <si>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</si>
  <si>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</si>
  <si>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</si>
  <si>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</si>
  <si>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</si>
  <si>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</si>
  <si>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</si>
  <si>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</si>
  <si>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</si>
  <si>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</si>
  <si>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</si>
  <si>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</si>
  <si>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</si>
  <si>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</si>
  <si>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</si>
  <si>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</si>
  <si>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</si>
  <si>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</si>
  <si>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</si>
  <si>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</si>
  <si>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</si>
  <si>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</si>
  <si>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</si>
  <si>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</si>
  <si>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</si>
  <si>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</si>
  <si>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</si>
  <si>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</si>
  <si>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</si>
  <si>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</si>
  <si>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</si>
  <si>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</si>
  <si>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</si>
  <si>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</si>
  <si>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</si>
  <si>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</si>
  <si>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</si>
  <si>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</si>
  <si>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</si>
  <si>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</si>
  <si>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</si>
  <si>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</si>
  <si>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</si>
  <si>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</si>
  <si>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</si>
  <si>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</si>
  <si>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</si>
  <si>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</si>
  <si>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</si>
  <si>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</si>
  <si>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</si>
  <si>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</si>
  <si>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</si>
  <si>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</si>
  <si>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</si>
  <si>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</si>
  <si>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</si>
  <si>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</si>
  <si>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</si>
  <si>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</si>
  <si>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</si>
  <si>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</si>
  <si>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</si>
  <si>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</si>
  <si>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</si>
  <si>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</si>
  <si>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</si>
  <si>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</si>
  <si>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</si>
  <si>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</si>
  <si>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</si>
  <si>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</si>
  <si>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</si>
  <si>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</si>
  <si>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</si>
  <si>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</si>
  <si>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</si>
  <si>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</si>
  <si>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</si>
  <si>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</si>
  <si>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</si>
  <si>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</si>
  <si>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</si>
  <si>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</si>
  <si>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</si>
  <si>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</si>
  <si>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</si>
  <si>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</si>
  <si>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</si>
  <si>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</si>
  <si>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</si>
  <si>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</si>
  <si>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</si>
  <si>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</si>
  <si>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</si>
  <si>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</si>
  <si>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</si>
  <si>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</si>
  <si>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</si>
  <si>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</si>
  <si>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</si>
  <si>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</si>
  <si>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</si>
  <si>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</si>
  <si>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</si>
  <si>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</si>
  <si>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</si>
  <si>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</si>
  <si>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</si>
  <si>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</si>
  <si>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</si>
  <si>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</si>
  <si>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</si>
  <si>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</si>
  <si>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</si>
  <si>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</si>
  <si>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</si>
  <si>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</si>
  <si>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</si>
  <si>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</si>
  <si>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</si>
  <si>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</si>
  <si>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</si>
  <si>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</si>
  <si>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</si>
  <si>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</si>
  <si>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</si>
  <si>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</si>
  <si>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</si>
  <si>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</si>
  <si>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</si>
  <si>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</si>
  <si>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</si>
  <si>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</si>
  <si>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</si>
  <si>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</si>
  <si>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</si>
  <si>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</si>
  <si>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</si>
  <si>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</si>
  <si>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</si>
  <si>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</si>
  <si>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</si>
  <si>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</si>
  <si>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</si>
  <si>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</si>
  <si>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</si>
  <si>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</si>
  <si>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</si>
  <si>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</si>
  <si>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</si>
  <si>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</si>
  <si>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</si>
  <si>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</si>
  <si>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</si>
  <si>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</si>
  <si>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</si>
  <si>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</si>
  <si>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</si>
  <si>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</si>
  <si>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</si>
  <si>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</si>
  <si>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</si>
  <si>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</si>
  <si>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</si>
  <si>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</si>
  <si>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</si>
  <si>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</si>
  <si>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</si>
  <si>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</si>
  <si>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</si>
  <si>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</si>
  <si>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</si>
  <si>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</si>
  <si>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</si>
  <si>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</si>
  <si>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</si>
  <si>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</si>
  <si>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</si>
  <si>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</si>
  <si>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</si>
  <si>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</si>
  <si>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</si>
  <si>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</si>
  <si>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</si>
  <si>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</si>
  <si>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</si>
  <si>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</si>
  <si>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</si>
  <si>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</si>
  <si>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</si>
  <si>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</si>
  <si>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</si>
  <si>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</si>
  <si>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</si>
  <si>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</si>
  <si>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</si>
  <si>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</si>
  <si>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</si>
  <si>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</si>
  <si>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</si>
  <si>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</si>
  <si>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</si>
  <si>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</si>
  <si>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</si>
  <si>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</si>
  <si>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</si>
  <si>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</si>
  <si>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</si>
  <si>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</si>
  <si>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</si>
  <si>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</si>
  <si>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</si>
  <si>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</si>
  <si>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</si>
  <si>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</si>
  <si>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</si>
  <si>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</si>
  <si>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</si>
  <si>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</si>
  <si>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</si>
  <si>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</si>
  <si>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</si>
  <si>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</si>
  <si>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</si>
  <si>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</si>
  <si>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</si>
  <si>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</si>
  <si>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</si>
  <si>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</si>
  <si>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</si>
  <si>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</si>
  <si>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</si>
  <si>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</si>
  <si>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</si>
  <si>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</si>
  <si>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</si>
  <si>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</si>
  <si>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</si>
  <si>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</si>
  <si>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</si>
  <si>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</si>
  <si>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</si>
  <si>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</si>
  <si>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</si>
  <si>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</si>
  <si>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</si>
  <si>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</si>
  <si>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</si>
  <si>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</si>
  <si>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</si>
  <si>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</si>
  <si>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</si>
  <si>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</si>
  <si>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</si>
  <si>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</si>
  <si>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</si>
  <si>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</si>
  <si>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</si>
  <si>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</si>
  <si>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</si>
  <si>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</si>
  <si>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</si>
  <si>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</si>
  <si>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</si>
  <si>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</si>
  <si>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</si>
  <si>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</si>
  <si>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</si>
  <si>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</si>
  <si>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</si>
  <si>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</si>
  <si>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</si>
  <si>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</si>
  <si>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</si>
  <si>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</si>
  <si>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</si>
  <si>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</si>
  <si>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</si>
  <si>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</si>
  <si>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</si>
  <si>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</si>
  <si>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</si>
  <si>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</si>
  <si>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</si>
  <si>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</si>
  <si>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</si>
  <si>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</si>
  <si>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</si>
  <si>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</si>
  <si>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</si>
  <si>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</si>
  <si>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</si>
  <si>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</si>
  <si>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</si>
  <si>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</si>
  <si>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</si>
  <si>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</si>
  <si>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</si>
  <si>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</si>
  <si>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</si>
  <si>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</si>
  <si>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</si>
  <si>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</si>
  <si>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</si>
  <si>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</si>
  <si>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</si>
  <si>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</si>
  <si>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</si>
  <si>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</si>
  <si>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</si>
  <si>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</si>
  <si>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</si>
  <si>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</si>
  <si>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</si>
  <si>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</si>
  <si>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</si>
  <si>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</si>
  <si>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</si>
  <si>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</si>
  <si>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</si>
  <si>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</si>
  <si>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</si>
  <si>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</si>
  <si>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</si>
  <si>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</si>
  <si>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</si>
  <si>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</si>
  <si>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</si>
  <si>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</si>
  <si>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</si>
  <si>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</si>
  <si>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</si>
  <si>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</si>
  <si>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</si>
  <si>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</si>
  <si>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</si>
  <si>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</si>
  <si>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</si>
  <si>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</si>
  <si>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</si>
  <si>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</si>
  <si>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</si>
  <si>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</si>
  <si>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</si>
  <si>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</si>
  <si>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</si>
  <si>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</si>
  <si>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</si>
  <si>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</si>
  <si>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</si>
  <si>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</si>
  <si>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</si>
  <si>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</si>
  <si>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</si>
  <si>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</si>
  <si>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</si>
  <si>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</si>
  <si>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</si>
  <si>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</si>
  <si>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</si>
  <si>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</si>
  <si>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</si>
  <si>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</si>
  <si>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</si>
  <si>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</si>
  <si>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</si>
  <si>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</si>
  <si>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</si>
  <si>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</si>
  <si>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</si>
  <si>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</si>
  <si>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</si>
  <si>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</si>
  <si>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</si>
  <si>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</si>
  <si>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</si>
  <si>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</si>
  <si>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</si>
  <si>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</si>
  <si>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</si>
  <si>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</si>
  <si>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</si>
  <si>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</si>
  <si>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</si>
  <si>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</si>
  <si>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</si>
  <si>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</si>
  <si>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</si>
  <si>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</si>
  <si>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</si>
  <si>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</si>
  <si>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</si>
  <si>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</si>
  <si>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</si>
  <si>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</si>
  <si>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</si>
  <si>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</si>
  <si>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</si>
  <si>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</si>
  <si>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</si>
  <si>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</si>
  <si>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</si>
  <si>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</si>
  <si>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</si>
  <si>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</si>
  <si>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</si>
  <si>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</si>
  <si>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</si>
  <si>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</si>
  <si>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</si>
  <si>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</si>
  <si>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</si>
  <si>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</si>
  <si>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</si>
  <si>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</si>
  <si>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</si>
  <si>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</si>
  <si>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</si>
  <si>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</si>
  <si>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</si>
  <si>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</si>
  <si>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</si>
  <si>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</si>
  <si>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</si>
  <si>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</si>
  <si>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</si>
  <si>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</si>
  <si>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</si>
  <si>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</si>
  <si>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</si>
  <si>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</si>
  <si>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</si>
  <si>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</si>
  <si>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</si>
  <si>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</si>
  <si>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</si>
  <si>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</si>
  <si>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</si>
  <si>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</si>
  <si>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</si>
  <si>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</si>
  <si>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</si>
  <si>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</si>
  <si>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</si>
  <si>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</si>
  <si>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</si>
  <si>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</si>
  <si>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</si>
  <si>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</si>
  <si>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</si>
  <si>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</si>
  <si>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</si>
  <si>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</si>
  <si>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</si>
  <si>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</si>
  <si>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</si>
  <si>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</si>
  <si>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</si>
  <si>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</si>
  <si>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</si>
  <si>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</si>
  <si>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</si>
  <si>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</si>
  <si>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</si>
  <si>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</si>
  <si>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</si>
  <si>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</si>
  <si>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</si>
  <si>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</si>
  <si>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</si>
  <si>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</si>
  <si>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</si>
  <si>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</si>
  <si>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</si>
  <si>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</si>
  <si>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</si>
  <si>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</si>
  <si>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</si>
  <si>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</si>
  <si>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</si>
  <si>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</si>
  <si>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</si>
  <si>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</si>
  <si>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</si>
  <si>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</si>
  <si>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</si>
  <si>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</si>
  <si>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</si>
  <si>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</si>
  <si>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</si>
  <si>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</si>
  <si>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</si>
  <si>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</si>
  <si>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</si>
  <si>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</si>
  <si>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</si>
  <si>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</si>
  <si>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</si>
  <si>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</si>
  <si>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</si>
  <si>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</si>
  <si>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</si>
  <si>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</si>
  <si>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</si>
  <si>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</si>
  <si>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</si>
  <si>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</si>
  <si>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</si>
  <si>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</si>
  <si>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</si>
  <si>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</si>
  <si>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</si>
  <si>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</si>
  <si>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</si>
  <si>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</si>
  <si>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</si>
  <si>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</si>
  <si>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</si>
  <si>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</si>
  <si>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</si>
  <si>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</si>
  <si>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</si>
  <si>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</si>
  <si>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</si>
  <si>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</si>
  <si>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</si>
  <si>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</si>
  <si>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</si>
  <si>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</si>
  <si>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</si>
  <si>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</si>
  <si>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</si>
  <si>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</si>
  <si>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</si>
  <si>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</si>
  <si>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</si>
  <si>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</si>
  <si>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</si>
  <si>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</si>
  <si>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</si>
  <si>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</si>
  <si>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</si>
  <si>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</si>
  <si>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</si>
  <si>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</si>
  <si>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</si>
  <si>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</si>
  <si>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</si>
  <si>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</si>
  <si>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</si>
  <si>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</si>
  <si>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</si>
  <si>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</si>
  <si>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</si>
  <si>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</si>
  <si>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</si>
  <si>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</si>
  <si>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</si>
  <si>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</si>
  <si>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</si>
  <si>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</si>
  <si>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</si>
  <si>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</si>
  <si>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</si>
  <si>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</si>
  <si>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</si>
  <si>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</si>
  <si>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</si>
  <si>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</si>
  <si>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</si>
  <si>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</si>
  <si>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</si>
  <si>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</si>
  <si>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</si>
  <si>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</si>
  <si>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</si>
  <si>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</si>
  <si>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</si>
  <si>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</si>
  <si>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</si>
  <si>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</si>
  <si>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</si>
  <si>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</si>
  <si>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</si>
  <si>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</si>
  <si>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</si>
  <si>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</si>
  <si>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</si>
  <si>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</si>
  <si>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</si>
  <si>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</si>
  <si>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</si>
  <si>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</si>
  <si>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</si>
  <si>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</si>
  <si>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</si>
  <si>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</si>
  <si>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</si>
  <si>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</si>
  <si>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</si>
  <si>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</si>
  <si>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</si>
  <si>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</si>
  <si>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</si>
  <si>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</si>
  <si>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</si>
  <si>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</si>
  <si>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</si>
  <si>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</si>
  <si>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</si>
  <si>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</si>
  <si>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</si>
  <si>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</si>
  <si>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</si>
  <si>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</si>
  <si>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</si>
  <si>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</si>
  <si>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</si>
  <si>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</si>
  <si>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</si>
  <si>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</si>
  <si>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</si>
  <si>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</si>
  <si>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</si>
  <si>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</si>
  <si>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</si>
  <si>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</si>
  <si>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</si>
  <si>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</si>
  <si>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</si>
  <si>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</si>
  <si>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</si>
  <si>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</si>
  <si>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</si>
  <si>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</si>
  <si>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</si>
  <si>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</si>
  <si>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</si>
  <si>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</si>
  <si>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</si>
  <si>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</si>
  <si>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</si>
  <si>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</si>
  <si>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</si>
  <si>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</si>
  <si>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</si>
  <si>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</si>
  <si>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</si>
  <si>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</si>
  <si>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</si>
  <si>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</si>
  <si>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</si>
  <si>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</si>
  <si>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</si>
  <si>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</si>
  <si>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</si>
  <si>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</si>
  <si>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</si>
  <si>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</si>
  <si>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</si>
  <si>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</si>
  <si>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</si>
  <si>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</si>
  <si>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</si>
  <si>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</si>
  <si>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</si>
  <si>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</si>
  <si>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</si>
  <si>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</si>
  <si>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</si>
  <si>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</si>
  <si>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</si>
  <si>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</si>
  <si>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</si>
  <si>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</si>
  <si>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</si>
  <si>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</si>
  <si>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</si>
  <si>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</si>
  <si>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</si>
  <si>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</si>
  <si>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</si>
  <si>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</si>
  <si>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</si>
  <si>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</si>
  <si>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</si>
  <si>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</si>
  <si>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</si>
  <si>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</si>
  <si>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</si>
  <si>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</si>
  <si>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</si>
  <si>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</si>
  <si>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</si>
  <si>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</si>
  <si>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</si>
  <si>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</si>
  <si>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</si>
  <si>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</si>
  <si>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</si>
  <si>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</si>
  <si>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</si>
  <si>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</si>
  <si>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</si>
  <si>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</si>
  <si>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</si>
  <si>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</si>
  <si>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</si>
  <si>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</si>
  <si>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</si>
  <si>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</si>
  <si>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</si>
  <si>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</si>
  <si>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</si>
  <si>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</si>
  <si>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</si>
  <si>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</si>
  <si>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</si>
  <si>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</si>
  <si>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</si>
  <si>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</si>
  <si>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</si>
  <si>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</si>
  <si>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</si>
  <si>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</si>
  <si>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</si>
  <si>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</si>
  <si>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</si>
  <si>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</si>
  <si>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</si>
  <si>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</si>
  <si>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</si>
  <si>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</si>
  <si>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</si>
  <si>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</si>
  <si>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</si>
  <si>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</si>
  <si>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</si>
  <si>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</si>
  <si>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</si>
  <si>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</si>
  <si>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</si>
  <si>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</si>
  <si>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</si>
  <si>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</si>
  <si>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</si>
  <si>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</si>
  <si>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</si>
  <si>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</si>
  <si>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</si>
  <si>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</si>
  <si>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</si>
  <si>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</si>
  <si>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</si>
  <si>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</si>
  <si>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</si>
  <si>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</si>
  <si>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</si>
  <si>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</si>
  <si>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</si>
  <si>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</si>
  <si>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</si>
  <si>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</si>
  <si>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</si>
  <si>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</si>
  <si>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</si>
  <si>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</si>
  <si>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</si>
  <si>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</si>
  <si>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</si>
  <si>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</si>
  <si>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</si>
  <si>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</si>
  <si>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</si>
  <si>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</si>
  <si>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</si>
  <si>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</si>
  <si>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</si>
  <si>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</si>
  <si>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</si>
  <si>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</si>
  <si>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</si>
  <si>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</si>
  <si>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</si>
  <si>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</si>
  <si>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</si>
  <si>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</si>
  <si>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</si>
  <si>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</si>
  <si>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</si>
  <si>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</si>
  <si>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</si>
  <si>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</si>
  <si>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</si>
  <si>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</si>
  <si>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</si>
  <si>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</si>
  <si>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</si>
  <si>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</si>
  <si>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</si>
  <si>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</si>
  <si>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</si>
  <si>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</si>
  <si>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</si>
  <si>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</si>
  <si>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</si>
  <si>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</si>
  <si>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</si>
  <si>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</si>
  <si>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</si>
  <si>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</si>
  <si>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</si>
  <si>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</si>
  <si>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</si>
  <si>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</si>
  <si>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</si>
  <si>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</si>
  <si>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</si>
  <si>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</si>
  <si>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</si>
  <si>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</si>
  <si>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</si>
  <si>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</si>
  <si>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</si>
  <si>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</si>
  <si>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</si>
  <si>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</si>
  <si>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</si>
  <si>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</si>
  <si>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</si>
  <si>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</si>
  <si>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</si>
  <si>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</si>
  <si>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</si>
  <si>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</si>
  <si>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</si>
  <si>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</si>
  <si>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</si>
  <si>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</si>
  <si>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</si>
  <si>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</si>
  <si>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</si>
  <si>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</si>
  <si>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</si>
  <si>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</si>
  <si>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</si>
  <si>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</si>
  <si>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</si>
  <si>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</si>
  <si>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</si>
  <si>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</si>
  <si>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</si>
  <si>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</si>
  <si>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</si>
  <si>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</si>
  <si>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</si>
  <si>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</si>
  <si>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</si>
  <si>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</si>
  <si>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</si>
  <si>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</si>
  <si>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</si>
  <si>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</si>
  <si>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</si>
  <si>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</si>
  <si>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</si>
  <si>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</si>
  <si>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</si>
  <si>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</si>
  <si>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</si>
  <si>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</si>
  <si>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</si>
  <si>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</si>
  <si>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</si>
  <si>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</si>
  <si>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</si>
  <si>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</si>
  <si>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</si>
  <si>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</si>
  <si>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</si>
  <si>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</si>
  <si>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</si>
  <si>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</si>
  <si>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</si>
  <si>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</si>
  <si>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</si>
  <si>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</si>
  <si>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</si>
  <si>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</si>
  <si>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</si>
  <si>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</si>
  <si>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</si>
  <si>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</si>
  <si>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</si>
  <si>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</si>
  <si>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</si>
  <si>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</si>
  <si>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</si>
  <si>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</si>
  <si>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</si>
  <si>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</si>
  <si>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</si>
  <si>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</si>
  <si>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</si>
  <si>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</si>
  <si>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</si>
  <si>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</si>
  <si>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</si>
  <si>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</si>
  <si>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</si>
  <si>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</si>
  <si>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</si>
  <si>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</si>
  <si>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</si>
  <si>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</si>
  <si>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</si>
  <si>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</si>
  <si>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</si>
  <si>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</si>
  <si>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</si>
  <si>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</si>
  <si>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</si>
  <si>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</si>
  <si>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</si>
  <si>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</si>
  <si>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</si>
  <si>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</si>
  <si>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</si>
  <si>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</si>
  <si>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</si>
  <si>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</si>
  <si>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</si>
  <si>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</si>
  <si>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</si>
  <si>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</si>
  <si>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</si>
  <si>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</si>
  <si>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</si>
  <si>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</si>
  <si>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</si>
  <si>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</si>
  <si>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</si>
  <si>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</si>
  <si>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</si>
  <si>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</si>
  <si>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</si>
  <si>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</si>
  <si>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</si>
  <si>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</si>
  <si>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</si>
  <si>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</si>
  <si>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</si>
  <si>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</si>
  <si>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</si>
  <si>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</si>
  <si>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</si>
  <si>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</si>
  <si>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</si>
  <si>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</si>
  <si>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</si>
  <si>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</si>
  <si>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</si>
  <si>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</si>
  <si>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</si>
  <si>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</si>
  <si>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</si>
  <si>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</si>
  <si>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</si>
  <si>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</si>
  <si>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</si>
  <si>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</si>
  <si>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</si>
  <si>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</si>
  <si>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</si>
  <si>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</si>
  <si>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</si>
  <si>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</si>
  <si>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</si>
  <si>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</si>
  <si>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</si>
  <si>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</si>
  <si>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</si>
  <si>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</si>
  <si>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</si>
  <si>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</si>
  <si>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</si>
  <si>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</si>
  <si>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</si>
  <si>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</si>
  <si>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</si>
  <si>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</si>
  <si>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</si>
  <si>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</si>
  <si>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</si>
  <si>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</si>
  <si>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</si>
  <si>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</si>
  <si>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</si>
  <si>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</si>
  <si>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</si>
  <si>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</si>
  <si>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</si>
  <si>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</si>
  <si>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</si>
  <si>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</si>
  <si>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</si>
  <si>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</si>
  <si>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</si>
  <si>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</si>
  <si>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</si>
  <si>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</si>
  <si>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</si>
  <si>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</si>
  <si>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</si>
  <si>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</si>
  <si>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</si>
  <si>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</si>
  <si>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</si>
  <si>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</si>
  <si>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</si>
  <si>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</si>
  <si>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</si>
  <si>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</si>
  <si>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</si>
  <si>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</si>
  <si>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</si>
  <si>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</si>
  <si>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</si>
  <si>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</si>
  <si>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</si>
  <si>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</si>
  <si>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</si>
  <si>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</si>
  <si>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</si>
  <si>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</si>
  <si>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</si>
  <si>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</si>
  <si>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</si>
  <si>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</si>
  <si>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</si>
  <si>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</si>
  <si>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</si>
  <si>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</si>
  <si>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</si>
  <si>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</si>
  <si>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</si>
  <si>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</si>
  <si>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</si>
  <si>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</si>
  <si>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</si>
  <si>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</si>
  <si>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</si>
  <si>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</si>
  <si>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</si>
  <si>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</si>
  <si>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</si>
  <si>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</si>
  <si>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</si>
  <si>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</si>
  <si>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</si>
  <si>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</si>
  <si>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</si>
  <si>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</si>
  <si>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</si>
  <si>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</si>
  <si>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</si>
  <si>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</si>
  <si>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</si>
  <si>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</si>
  <si>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</si>
  <si>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</si>
  <si>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</si>
  <si>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</si>
  <si>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</si>
  <si>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</si>
  <si>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</si>
  <si>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</si>
  <si>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</si>
  <si>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</si>
  <si>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</si>
  <si>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</si>
  <si>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</si>
  <si>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</si>
  <si>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</si>
  <si>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</si>
  <si>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</si>
  <si>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</si>
  <si>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</si>
  <si>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</si>
  <si>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</si>
  <si>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</si>
  <si>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</si>
  <si>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</si>
  <si>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</si>
  <si>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</si>
  <si>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</si>
  <si>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</si>
  <si>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</si>
  <si>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</si>
  <si>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</si>
  <si>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</si>
  <si>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</si>
  <si>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</si>
  <si>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</si>
  <si>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</si>
  <si>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</si>
  <si>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</si>
  <si>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</si>
  <si>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</si>
  <si>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</si>
  <si>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</si>
  <si>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</si>
  <si>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</si>
  <si>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</si>
  <si>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</si>
  <si>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</si>
  <si>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</si>
  <si>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</si>
  <si>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</si>
  <si>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</si>
  <si>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</si>
  <si>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</si>
  <si>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</si>
  <si>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</si>
  <si>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</si>
  <si>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</si>
  <si>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</si>
  <si>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</si>
  <si>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</si>
  <si>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</si>
  <si>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</si>
  <si>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</si>
  <si>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</si>
  <si>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</si>
  <si>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</si>
  <si>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</si>
  <si>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</si>
  <si>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</si>
  <si>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</si>
  <si>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</si>
  <si>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</si>
  <si>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</si>
  <si>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</si>
  <si>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</si>
  <si>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</si>
  <si>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</si>
  <si>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</si>
  <si>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</si>
  <si>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</si>
  <si>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</si>
  <si>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</si>
  <si>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</si>
  <si>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</si>
  <si>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</si>
  <si>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</si>
  <si>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</si>
  <si>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</si>
  <si>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</si>
  <si>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</si>
  <si>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</si>
  <si>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</si>
  <si>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</si>
  <si>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</si>
  <si>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</si>
  <si>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</si>
  <si>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</si>
  <si>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</si>
  <si>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</si>
  <si>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</si>
  <si>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</si>
  <si>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</si>
  <si>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</si>
  <si>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</si>
  <si>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</si>
  <si>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</si>
  <si>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</si>
  <si>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</si>
  <si>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</si>
  <si>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</si>
  <si>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</si>
  <si>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</si>
  <si>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</si>
  <si>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</si>
  <si>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</si>
  <si>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</si>
  <si>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</si>
  <si>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</si>
  <si>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</si>
  <si>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</si>
  <si>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</si>
  <si>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</si>
  <si>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</si>
  <si>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</si>
  <si>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</si>
  <si>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</si>
  <si>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</si>
  <si>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</si>
  <si>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</si>
  <si>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</si>
  <si>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</si>
  <si>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</si>
  <si>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</si>
  <si>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</si>
  <si>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</si>
  <si>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</si>
  <si>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</si>
  <si>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</si>
  <si>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</si>
  <si>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</si>
  <si>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</si>
  <si>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</si>
  <si>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</si>
  <si>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</si>
  <si>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</si>
  <si>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</si>
  <si>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</si>
  <si>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</si>
  <si>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</si>
  <si>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</si>
  <si>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</si>
  <si>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</si>
  <si>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</si>
  <si>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</si>
  <si>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</si>
  <si>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</si>
  <si>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</si>
  <si>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</si>
  <si>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</si>
  <si>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</si>
  <si>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</si>
  <si>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</si>
  <si>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</si>
  <si>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</si>
  <si>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</si>
  <si>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</si>
  <si>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</si>
  <si>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</si>
  <si>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</si>
  <si>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</si>
  <si>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</si>
  <si>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</si>
  <si>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</si>
  <si>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</si>
  <si>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</si>
  <si>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</si>
  <si>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</si>
  <si>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</si>
  <si>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</si>
  <si>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</si>
  <si>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</si>
  <si>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</si>
  <si>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</si>
  <si>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</si>
  <si>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</si>
  <si>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</si>
  <si>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</si>
  <si>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</si>
  <si>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</si>
  <si>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</si>
  <si>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</si>
  <si>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</si>
  <si>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</si>
  <si>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</si>
  <si>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</si>
  <si>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</si>
  <si>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</si>
  <si>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</si>
  <si>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</si>
  <si>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</si>
  <si>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</si>
  <si>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</si>
  <si>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</si>
  <si>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</si>
  <si>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</si>
  <si>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</si>
  <si>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</si>
  <si>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</si>
  <si>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</si>
  <si>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</si>
  <si>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</si>
  <si>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</si>
  <si>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</si>
  <si>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</si>
  <si>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</si>
  <si>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</si>
  <si>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</si>
  <si>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</si>
  <si>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</si>
  <si>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</si>
  <si>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</si>
  <si>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</si>
  <si>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</si>
  <si>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</si>
  <si>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</si>
  <si>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</si>
  <si>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</si>
  <si>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</si>
  <si>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</si>
  <si>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</si>
  <si>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</si>
  <si>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</si>
  <si>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</si>
  <si>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</si>
  <si>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</si>
  <si>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</si>
  <si>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</si>
  <si>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</si>
  <si>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</si>
  <si>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</si>
  <si>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</si>
  <si>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</si>
  <si>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</si>
  <si>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</si>
  <si>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</si>
  <si>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</si>
  <si>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</si>
  <si>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</si>
  <si>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</si>
  <si>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</si>
  <si>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</si>
  <si>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</si>
  <si>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</si>
  <si>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</si>
  <si>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</si>
  <si>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</si>
  <si>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</si>
  <si>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</si>
  <si>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</si>
  <si>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</si>
  <si>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</si>
  <si>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</si>
  <si>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</si>
  <si>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</si>
  <si>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</si>
  <si>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</si>
  <si>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</si>
  <si>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</si>
  <si>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</si>
  <si>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</si>
  <si>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</si>
  <si>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</si>
  <si>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</si>
  <si>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</si>
  <si>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</si>
  <si>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</si>
  <si>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</si>
  <si>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</si>
  <si>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</si>
  <si>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</si>
  <si>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</si>
  <si>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</si>
  <si>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</si>
  <si>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</si>
  <si>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</si>
  <si>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</si>
  <si>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</si>
  <si>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</si>
  <si>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</si>
  <si>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</si>
  <si>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</si>
  <si>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</si>
  <si>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</si>
  <si>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</si>
  <si>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</si>
  <si>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</si>
  <si>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</si>
  <si>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</si>
  <si>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</si>
  <si>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</si>
  <si>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</si>
  <si>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</si>
  <si>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</si>
  <si>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</si>
  <si>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</si>
  <si>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</si>
  <si>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</si>
  <si>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</si>
  <si>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</si>
  <si>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</si>
  <si>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</si>
  <si>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</si>
  <si>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</si>
  <si>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</si>
  <si>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</si>
  <si>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</si>
  <si>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</si>
  <si>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</si>
  <si>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</si>
  <si>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</si>
  <si>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</si>
  <si>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</si>
  <si>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</si>
  <si>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</si>
  <si>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</si>
  <si>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</si>
  <si>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</si>
  <si>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</si>
  <si>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</si>
  <si>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</si>
  <si>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</si>
  <si>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</si>
  <si>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</si>
  <si>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</si>
  <si>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</si>
  <si>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</si>
  <si>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</si>
  <si>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</si>
  <si>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</si>
  <si>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</si>
  <si>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</si>
  <si>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</si>
  <si>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</si>
  <si>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</si>
  <si>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</si>
  <si>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</si>
  <si>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</si>
  <si>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</si>
  <si>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</si>
  <si>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</si>
  <si>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</si>
  <si>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</si>
  <si>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</si>
  <si>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</si>
  <si>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</si>
  <si>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</si>
  <si>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</si>
  <si>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</si>
  <si>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</si>
  <si>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</si>
  <si>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</si>
  <si>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</si>
  <si>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</si>
  <si>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</si>
  <si>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</si>
  <si>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</si>
  <si>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</si>
  <si>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</si>
  <si>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</si>
  <si>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</si>
  <si>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</si>
  <si>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</si>
  <si>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</si>
  <si>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</si>
  <si>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</si>
  <si>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</si>
  <si>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</si>
  <si>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</si>
  <si>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</si>
  <si>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</si>
  <si>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</si>
  <si>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</si>
  <si>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</si>
  <si>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</si>
  <si>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</si>
  <si>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</si>
  <si>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</si>
  <si>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</si>
  <si>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</si>
  <si>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</si>
  <si>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</si>
  <si>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</si>
  <si>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</si>
  <si>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</si>
  <si>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</si>
  <si>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</si>
  <si>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</si>
  <si>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</si>
  <si>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</si>
  <si>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</si>
  <si>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</si>
  <si>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</si>
  <si>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</si>
  <si>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</si>
  <si>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</si>
  <si>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</si>
  <si>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</si>
  <si>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</si>
  <si>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</si>
  <si>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</si>
  <si>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</si>
  <si>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</si>
  <si>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</si>
  <si>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</si>
  <si>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</si>
  <si>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</si>
  <si>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</si>
  <si>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</si>
  <si>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</si>
  <si>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</si>
  <si>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</si>
  <si>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</si>
  <si>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</si>
  <si>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</si>
  <si>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</si>
  <si>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</si>
  <si>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</si>
  <si>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</si>
  <si>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</si>
  <si>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</si>
  <si>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</si>
  <si>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</si>
  <si>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</si>
  <si>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</si>
  <si>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</si>
  <si>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</si>
  <si>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</si>
  <si>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</si>
  <si>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</si>
  <si>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</si>
  <si>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</si>
  <si>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</si>
  <si>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</si>
  <si>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</si>
  <si>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</si>
  <si>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</si>
  <si>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</si>
  <si>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</si>
  <si>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</si>
  <si>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</si>
  <si>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</si>
  <si>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</si>
  <si>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</si>
  <si>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</si>
  <si>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</si>
  <si>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</si>
  <si>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</si>
  <si>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</si>
  <si>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</si>
  <si>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</si>
  <si>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</si>
  <si>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</si>
  <si>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</si>
  <si>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</si>
  <si>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</si>
  <si>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</si>
  <si>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</si>
  <si>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</si>
  <si>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</si>
  <si>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</si>
  <si>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</si>
  <si>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</si>
  <si>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</si>
  <si>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</si>
  <si>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</si>
  <si>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</si>
  <si>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</si>
  <si>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</si>
  <si>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</si>
  <si>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</si>
  <si>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</si>
  <si>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</si>
  <si>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</si>
  <si>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</si>
  <si>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</si>
  <si>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</si>
  <si>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</si>
  <si>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</si>
  <si>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</si>
  <si>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</si>
  <si>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</si>
  <si>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</si>
  <si>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</si>
  <si>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</si>
  <si>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</si>
  <si>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</si>
  <si>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</si>
  <si>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</si>
  <si>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</si>
  <si>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</si>
  <si>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</si>
  <si>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</si>
  <si>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</si>
  <si>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</si>
  <si>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</si>
  <si>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</si>
  <si>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</si>
  <si>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</si>
  <si>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</si>
  <si>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</si>
  <si>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</si>
  <si>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</si>
  <si>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</si>
  <si>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</si>
  <si>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</si>
  <si>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</si>
  <si>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</si>
  <si>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</si>
  <si>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</si>
  <si>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</si>
  <si>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</si>
  <si>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</si>
  <si>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</si>
  <si>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</si>
  <si>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</si>
  <si>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</si>
  <si>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</si>
  <si>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</si>
  <si>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</si>
  <si>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</si>
  <si>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</si>
  <si>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</si>
  <si>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</si>
  <si>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</si>
  <si>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</si>
  <si>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</si>
  <si>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</si>
  <si>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</si>
  <si>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</si>
  <si>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</si>
  <si>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</si>
  <si>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</si>
  <si>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</si>
  <si>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</si>
  <si>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</si>
  <si>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</si>
  <si>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</si>
  <si>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</si>
  <si>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</si>
  <si>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</si>
  <si>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</si>
  <si>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</si>
  <si>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</si>
  <si>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</si>
  <si>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</si>
  <si>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</si>
  <si>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</si>
  <si>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</si>
  <si>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</si>
  <si>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</si>
  <si>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</si>
  <si>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</si>
  <si>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</si>
  <si>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</si>
  <si>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</si>
  <si>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</si>
  <si>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</si>
  <si>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</si>
  <si>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</si>
  <si>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</si>
  <si>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</si>
  <si>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</si>
  <si>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</si>
  <si>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</si>
  <si>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</si>
  <si>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</si>
  <si>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</si>
  <si>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</si>
  <si>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</si>
  <si>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</si>
  <si>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</si>
  <si>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</si>
  <si>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</si>
  <si>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</si>
  <si>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</si>
  <si>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</si>
  <si>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</si>
  <si>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</si>
  <si>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</si>
  <si>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</si>
  <si>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</si>
  <si>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</si>
  <si>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</si>
  <si>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</si>
  <si>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</si>
  <si>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</si>
  <si>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</si>
  <si>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</si>
  <si>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</si>
  <si>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</si>
  <si>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</si>
  <si>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</si>
  <si>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</si>
  <si>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</si>
  <si>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</si>
  <si>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</si>
  <si>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</si>
  <si>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</si>
  <si>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</si>
  <si>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</si>
  <si>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</si>
  <si>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</si>
  <si>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</si>
  <si>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</si>
  <si>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</si>
  <si>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</si>
  <si>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</si>
  <si>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</si>
  <si>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</si>
  <si>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</si>
  <si>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</si>
  <si>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</si>
  <si>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</si>
  <si>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</si>
  <si>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</si>
  <si>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</si>
  <si>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</si>
  <si>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</si>
  <si>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</si>
  <si>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</si>
  <si>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</si>
  <si>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</si>
  <si>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</si>
  <si>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</si>
  <si>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</si>
  <si>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</si>
  <si>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</si>
  <si>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</si>
  <si>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</si>
  <si>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</si>
  <si>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</si>
  <si>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</si>
  <si>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</si>
  <si>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</si>
  <si>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</si>
  <si>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</si>
  <si>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</si>
  <si>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</si>
  <si>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</si>
  <si>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</si>
  <si>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</si>
  <si>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</si>
  <si>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</si>
  <si>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</si>
  <si>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</si>
  <si>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</si>
  <si>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</si>
  <si>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</si>
  <si>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</si>
  <si>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</si>
  <si>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</si>
  <si>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</si>
  <si>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</si>
  <si>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</si>
  <si>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</si>
  <si>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</si>
  <si>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</si>
  <si>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</si>
  <si>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</si>
  <si>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</si>
  <si>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</si>
  <si>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</si>
  <si>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</si>
  <si>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</si>
  <si>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</si>
  <si>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</si>
  <si>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</si>
  <si>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</si>
  <si>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</si>
  <si>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</si>
  <si>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</si>
  <si>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</si>
  <si>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</si>
  <si>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</si>
  <si>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</si>
  <si>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</si>
  <si>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</si>
  <si>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</si>
  <si>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</si>
  <si>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</si>
  <si>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</si>
  <si>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</si>
  <si>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</si>
  <si>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</si>
  <si>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</si>
  <si>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</si>
  <si>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</si>
  <si>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</si>
  <si>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</si>
  <si>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</si>
  <si>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</si>
  <si>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</si>
  <si>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</si>
  <si>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</si>
  <si>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</si>
  <si>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</si>
  <si>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</si>
  <si>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</si>
  <si>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</si>
  <si>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</si>
  <si>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</si>
  <si>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</si>
  <si>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</si>
  <si>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</si>
  <si>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</si>
  <si>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</si>
  <si>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</si>
  <si>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</si>
  <si>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</si>
  <si>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</si>
  <si>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</si>
  <si>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</si>
  <si>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</si>
  <si>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</si>
  <si>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</si>
  <si>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</si>
  <si>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</si>
  <si>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</si>
  <si>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</si>
  <si>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</si>
  <si>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</si>
  <si>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</si>
  <si>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</si>
  <si>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</si>
  <si>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</si>
  <si>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</si>
  <si>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</si>
  <si>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</si>
  <si>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</si>
  <si>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</si>
  <si>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</si>
  <si>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</si>
  <si>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</si>
  <si>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</si>
  <si>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</si>
  <si>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</si>
  <si>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</si>
  <si>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</si>
  <si>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</si>
  <si>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</si>
  <si>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</si>
  <si>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</si>
  <si>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</si>
  <si>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</si>
  <si>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</si>
  <si>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</si>
  <si>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</si>
  <si>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</si>
  <si>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</si>
  <si>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</si>
  <si>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</si>
  <si>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</si>
  <si>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</si>
  <si>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</si>
  <si>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</si>
  <si>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</si>
  <si>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</si>
  <si>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</si>
  <si>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</si>
  <si>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</si>
  <si>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</si>
  <si>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</si>
  <si>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</si>
  <si>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</si>
  <si>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</si>
  <si>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</si>
  <si>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</si>
  <si>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</si>
  <si>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</si>
  <si>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</si>
  <si>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</si>
  <si>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</si>
  <si>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</si>
  <si>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</si>
  <si>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</si>
  <si>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</si>
  <si>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</si>
  <si>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</si>
  <si>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</si>
  <si>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</si>
  <si>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</si>
  <si>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</si>
  <si>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</si>
  <si>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</si>
  <si>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</si>
  <si>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</si>
  <si>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</si>
  <si>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</si>
  <si>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</si>
  <si>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</si>
  <si>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</si>
  <si>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</si>
  <si>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</si>
  <si>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</si>
  <si>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</si>
  <si>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</si>
  <si>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</si>
  <si>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</si>
  <si>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</si>
  <si>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</si>
  <si>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</si>
  <si>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</si>
  <si>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</si>
  <si>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</si>
  <si>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</si>
  <si>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</si>
  <si>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</si>
  <si>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</si>
  <si>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</si>
  <si>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</si>
  <si>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</si>
  <si>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</si>
  <si>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</si>
  <si>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</si>
  <si>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</si>
  <si>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</si>
  <si>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</si>
  <si>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</si>
  <si>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</si>
  <si>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</si>
  <si>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</si>
  <si>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</si>
  <si>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</si>
  <si>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</si>
  <si>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</si>
  <si>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</si>
  <si>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</si>
  <si>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</si>
  <si>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</si>
  <si>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</si>
  <si>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</si>
  <si>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</si>
  <si>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</si>
  <si>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</si>
  <si>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</si>
  <si>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</si>
  <si>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</si>
  <si>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</si>
  <si>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</si>
  <si>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</si>
  <si>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</si>
  <si>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</si>
  <si>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</si>
  <si>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</si>
  <si>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</si>
  <si>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</si>
  <si>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</si>
  <si>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</si>
  <si>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</si>
  <si>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</si>
  <si>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</si>
  <si>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</si>
  <si>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</si>
  <si>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</si>
  <si>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</si>
  <si>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</si>
  <si>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</si>
  <si>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</si>
  <si>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</si>
  <si>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</si>
  <si>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</si>
  <si>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</si>
  <si>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</si>
  <si>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</si>
  <si>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</si>
  <si>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</si>
  <si>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</si>
  <si>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</si>
  <si>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</si>
  <si>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</si>
  <si>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</si>
  <si>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</si>
  <si>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</si>
  <si>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</si>
  <si>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</si>
  <si>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</si>
  <si>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</si>
  <si>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</si>
  <si>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</si>
  <si>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</si>
  <si>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</si>
  <si>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</si>
  <si>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</si>
  <si>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</si>
  <si>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</si>
  <si>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</si>
  <si>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</si>
  <si>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</si>
  <si>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</si>
  <si>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</si>
  <si>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</si>
  <si>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</si>
  <si>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</si>
  <si>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</si>
  <si>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</si>
  <si>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</si>
  <si>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</si>
  <si>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</si>
  <si>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</si>
  <si>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</si>
  <si>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</si>
  <si>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</si>
  <si>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</si>
  <si>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</si>
  <si>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</si>
  <si>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</si>
  <si>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</si>
  <si>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</si>
  <si>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</si>
  <si>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</si>
  <si>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</si>
  <si>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</si>
  <si>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</si>
  <si>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</si>
  <si>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</si>
  <si>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</si>
  <si>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</si>
  <si>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</si>
  <si>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</si>
  <si>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</si>
  <si>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</si>
  <si>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</si>
  <si>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</si>
  <si>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</si>
  <si>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</si>
  <si>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</si>
  <si>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</si>
  <si>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</si>
  <si>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</si>
  <si>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</si>
  <si>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</si>
  <si>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</si>
  <si>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</si>
  <si>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</si>
  <si>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</si>
  <si>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</si>
  <si>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</si>
  <si>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</si>
  <si>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</si>
  <si>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</si>
  <si>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</si>
  <si>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</si>
  <si>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</si>
  <si>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</si>
  <si>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</si>
  <si>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</si>
  <si>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</si>
  <si>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</si>
  <si>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</si>
  <si>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</si>
  <si>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</si>
  <si>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</si>
  <si>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</si>
  <si>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</si>
  <si>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</si>
  <si>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</si>
  <si>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</si>
  <si>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</si>
  <si>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</si>
  <si>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</si>
  <si>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</si>
  <si>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</si>
  <si>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</si>
  <si>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</si>
  <si>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</si>
  <si>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</si>
  <si>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</si>
  <si>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</si>
  <si>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</si>
  <si>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</si>
  <si>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</si>
  <si>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</si>
  <si>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</si>
  <si>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</si>
  <si>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</si>
  <si>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</si>
  <si>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</si>
  <si>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</si>
  <si>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</si>
  <si>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</si>
  <si>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</si>
  <si>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</si>
  <si>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</si>
  <si>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</si>
  <si>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</si>
  <si>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</si>
  <si>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</si>
  <si>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</si>
  <si>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</si>
  <si>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</si>
  <si>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</si>
  <si>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</si>
  <si>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</si>
  <si>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</si>
  <si>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</si>
  <si>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</si>
  <si>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</si>
  <si>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</si>
  <si>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</si>
  <si>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</si>
  <si>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</si>
  <si>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</si>
  <si>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</si>
  <si>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</si>
  <si>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</si>
  <si>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</si>
  <si>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</si>
  <si>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</si>
  <si>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</si>
  <si>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</si>
  <si>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</si>
  <si>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</si>
  <si>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</si>
  <si>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</si>
  <si>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</si>
  <si>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</si>
  <si>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</si>
  <si>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</si>
  <si>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</si>
  <si>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</si>
  <si>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</si>
  <si>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</si>
  <si>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</si>
  <si>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</si>
  <si>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</si>
  <si>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</si>
  <si>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</si>
  <si>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</si>
  <si>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</si>
  <si>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</si>
  <si>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</si>
  <si>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</si>
  <si>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</si>
  <si>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</si>
  <si>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</si>
  <si>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</si>
  <si>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</si>
  <si>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</si>
  <si>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</si>
  <si>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</si>
  <si>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</si>
  <si>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</si>
  <si>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</si>
  <si>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</si>
  <si>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</si>
  <si>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</si>
  <si>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</si>
  <si>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</si>
  <si>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</si>
  <si>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</si>
  <si>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</si>
  <si>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</si>
  <si>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</si>
  <si>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</si>
  <si>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</si>
  <si>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</si>
  <si>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</si>
  <si>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</si>
  <si>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</si>
  <si>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</si>
  <si>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</si>
  <si>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</si>
  <si>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</si>
  <si>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</si>
  <si>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</si>
  <si>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</si>
  <si>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</si>
  <si>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</si>
  <si>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</si>
  <si>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</si>
  <si>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</si>
  <si>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</si>
  <si>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</si>
  <si>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</si>
  <si>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</si>
  <si>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</si>
  <si>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</si>
  <si>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</si>
  <si>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</si>
  <si>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</si>
  <si>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</si>
  <si>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</si>
  <si>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</si>
  <si>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</si>
  <si>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</si>
  <si>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</si>
  <si>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</si>
  <si>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</si>
  <si>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</si>
  <si>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</si>
  <si>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</si>
  <si>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</si>
  <si>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</si>
  <si>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</si>
  <si>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</si>
  <si>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</si>
  <si>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</si>
  <si>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</si>
  <si>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</si>
  <si>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</si>
  <si>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</si>
  <si>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</si>
  <si>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</si>
  <si>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</si>
  <si>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</si>
  <si>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</si>
  <si>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</si>
  <si>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</si>
  <si>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</si>
  <si>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</si>
  <si>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</si>
  <si>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</si>
  <si>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</si>
  <si>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</si>
  <si>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</si>
  <si>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</si>
  <si>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</si>
  <si>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</si>
  <si>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</si>
  <si>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</si>
  <si>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</si>
  <si>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</si>
  <si>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</si>
  <si>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</si>
  <si>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</si>
  <si>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</si>
  <si>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</si>
  <si>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</si>
  <si>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</si>
  <si>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</si>
  <si>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</si>
  <si>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</si>
  <si>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</si>
  <si>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</si>
  <si>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</si>
  <si>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</si>
  <si>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</si>
  <si>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</si>
  <si>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</si>
  <si>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</si>
  <si>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</si>
  <si>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</si>
  <si>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</si>
  <si>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</si>
  <si>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</si>
  <si>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</si>
  <si>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</si>
  <si>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</si>
  <si>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</si>
  <si>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</si>
  <si>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</si>
  <si>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</si>
  <si>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</si>
  <si>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</si>
  <si>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</si>
  <si>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</si>
  <si>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</si>
  <si>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</si>
  <si>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</si>
  <si>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</si>
  <si>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</si>
  <si>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</si>
  <si>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</si>
  <si>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</si>
  <si>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</si>
  <si>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</si>
  <si>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</si>
  <si>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</si>
  <si>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</si>
  <si>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</si>
  <si>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</si>
  <si>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</si>
  <si>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</si>
  <si>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</si>
  <si>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</si>
  <si>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</si>
  <si>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</si>
  <si>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</si>
  <si>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</si>
  <si>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</si>
  <si>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</si>
  <si>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</si>
  <si>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</si>
  <si>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</si>
  <si>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</si>
  <si>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</si>
  <si>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</si>
  <si>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</si>
  <si>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</si>
  <si>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</si>
  <si>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</si>
  <si>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</si>
  <si>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</si>
  <si>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</si>
  <si>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</si>
  <si>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</si>
  <si>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</si>
  <si>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</si>
  <si>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</si>
  <si>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</si>
  <si>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</si>
  <si>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</si>
  <si>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</si>
  <si>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</si>
  <si>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</si>
  <si>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</si>
  <si>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</si>
  <si>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</si>
  <si>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</si>
  <si>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</si>
  <si>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</si>
  <si>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</si>
  <si>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</si>
  <si>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</si>
  <si>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</si>
  <si>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</si>
  <si>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</si>
  <si>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</si>
  <si>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</si>
  <si>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</si>
  <si>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</si>
  <si>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</si>
  <si>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</si>
  <si>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</si>
  <si>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</si>
  <si>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</si>
  <si>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</si>
  <si>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</si>
  <si>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</si>
  <si>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</si>
  <si>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</si>
  <si>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</si>
  <si>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</si>
  <si>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</si>
  <si>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</si>
  <si>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</si>
  <si>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</si>
  <si>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</si>
  <si>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</si>
  <si>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</si>
  <si>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</si>
  <si>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</si>
  <si>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</si>
  <si>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</si>
  <si>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</si>
  <si>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</si>
  <si>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</si>
  <si>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</si>
  <si>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</si>
  <si>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</si>
  <si>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</si>
  <si>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</si>
  <si>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</si>
  <si>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</si>
  <si>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</si>
  <si>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</si>
  <si>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</si>
  <si>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</si>
  <si>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</si>
  <si>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</si>
  <si>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</si>
  <si>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</si>
  <si>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</si>
  <si>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</si>
  <si>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</si>
  <si>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</si>
  <si>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</si>
  <si>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</si>
  <si>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</si>
  <si>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</si>
  <si>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</si>
  <si>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</si>
  <si>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</si>
  <si>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</si>
  <si>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</si>
  <si>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</si>
  <si>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</si>
  <si>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</si>
  <si>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</si>
  <si>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</si>
  <si>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</si>
  <si>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</si>
  <si>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</si>
  <si>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</si>
  <si>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</si>
  <si>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</si>
  <si>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</si>
  <si>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</si>
  <si>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</si>
  <si>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</si>
  <si>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</si>
  <si>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</si>
  <si>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</si>
  <si>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</si>
  <si>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</si>
  <si>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</si>
  <si>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</si>
  <si>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</si>
  <si>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</si>
  <si>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</si>
  <si>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</si>
  <si>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</si>
  <si>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</si>
  <si>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</si>
  <si>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</si>
  <si>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</si>
  <si>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</si>
  <si>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</si>
  <si>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</si>
  <si>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</si>
  <si>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</si>
  <si>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</si>
  <si>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</si>
  <si>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</si>
  <si>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</si>
  <si>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</si>
  <si>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</si>
  <si>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</si>
  <si>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</si>
  <si>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</si>
  <si>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</si>
  <si>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</si>
  <si>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</si>
  <si>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</si>
  <si>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</si>
  <si>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</si>
  <si>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</si>
  <si>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</si>
  <si>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</si>
  <si>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</si>
  <si>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</si>
  <si>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</si>
  <si>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</si>
  <si>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</si>
  <si>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</si>
  <si>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</si>
  <si>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</si>
  <si>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</si>
  <si>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</si>
  <si>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</si>
  <si>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</si>
  <si>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</si>
  <si>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</si>
  <si>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</si>
  <si>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</si>
  <si>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</si>
  <si>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</si>
  <si>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</si>
  <si>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</si>
  <si>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</si>
  <si>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</si>
  <si>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</si>
  <si>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</si>
  <si>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</si>
  <si>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</si>
  <si>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</si>
  <si>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</si>
  <si>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</si>
  <si>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</si>
  <si>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</si>
  <si>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</si>
  <si>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</si>
  <si>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</si>
  <si>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</si>
  <si>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</si>
  <si>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</si>
  <si>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</si>
  <si>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</si>
  <si>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</si>
  <si>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</si>
  <si>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</si>
  <si>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</si>
  <si>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</si>
  <si>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</si>
  <si>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</si>
  <si>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</si>
  <si>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</si>
  <si>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</si>
  <si>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</si>
  <si>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</si>
  <si>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</si>
  <si>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</si>
  <si>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</si>
  <si>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</si>
  <si>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</si>
  <si>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</si>
  <si>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</si>
  <si>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</si>
  <si>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</si>
  <si>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</si>
  <si>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</si>
  <si>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</si>
  <si>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</si>
  <si>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</si>
  <si>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</si>
  <si>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</si>
  <si>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</si>
  <si>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</si>
  <si>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</si>
  <si>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</si>
  <si>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</si>
  <si>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</si>
  <si>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</si>
  <si>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</si>
  <si>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</si>
  <si>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</si>
  <si>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</si>
  <si>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</si>
  <si>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</si>
  <si>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</si>
  <si>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</si>
  <si>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</si>
  <si>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</si>
  <si>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</si>
  <si>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</si>
  <si>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</si>
  <si>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</si>
  <si>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</si>
  <si>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</si>
  <si>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</si>
  <si>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</si>
  <si>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</si>
  <si>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</si>
  <si>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</si>
  <si>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</si>
  <si>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</si>
  <si>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</si>
  <si>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</si>
  <si>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</si>
  <si>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</si>
  <si>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</si>
  <si>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</si>
  <si>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</si>
  <si>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</si>
  <si>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</si>
  <si>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</si>
  <si>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</si>
  <si>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</si>
  <si>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</si>
  <si>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</si>
  <si>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</si>
  <si>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</si>
  <si>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</si>
  <si>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</si>
  <si>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</si>
  <si>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</si>
  <si>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</si>
  <si>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</si>
  <si>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</si>
  <si>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</si>
  <si>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</si>
  <si>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</si>
  <si>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</si>
  <si>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</si>
  <si>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</si>
  <si>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</si>
  <si>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</si>
  <si>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</si>
  <si>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</si>
  <si>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</si>
  <si>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</si>
  <si>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</si>
  <si>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</si>
  <si>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</si>
  <si>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</si>
  <si>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</si>
  <si>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</si>
  <si>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</si>
  <si>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</si>
  <si>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</si>
  <si>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</si>
  <si>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</si>
  <si>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</si>
  <si>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</si>
  <si>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</si>
  <si>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</si>
  <si>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</si>
  <si>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</si>
  <si>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</si>
  <si>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</si>
  <si>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</si>
  <si>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</si>
  <si>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</si>
  <si>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</si>
  <si>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</si>
  <si>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</si>
  <si>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</si>
  <si>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</si>
  <si>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</si>
  <si>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</si>
  <si>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</si>
  <si>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</si>
  <si>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</si>
  <si>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</si>
  <si>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</si>
  <si>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</si>
  <si>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</si>
  <si>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</si>
  <si>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</si>
  <si>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</si>
  <si>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</si>
  <si>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</si>
  <si>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</si>
  <si>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</si>
  <si>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</si>
  <si>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</si>
  <si>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</si>
  <si>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</si>
  <si>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</si>
  <si>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</si>
  <si>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</si>
  <si>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</si>
  <si>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</si>
  <si>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</si>
  <si>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</si>
  <si>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</si>
  <si>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</si>
  <si>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</si>
  <si>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</si>
  <si>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</si>
  <si>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</si>
  <si>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</si>
  <si>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</si>
  <si>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</si>
  <si>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</si>
  <si>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</si>
  <si>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</si>
  <si>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</si>
  <si>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</si>
  <si>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</si>
  <si>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</si>
  <si>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</si>
  <si>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</si>
  <si>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</si>
  <si>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</si>
  <si>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</si>
  <si>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</si>
  <si>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</si>
  <si>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</si>
  <si>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</si>
  <si>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</si>
  <si>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</si>
  <si>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</si>
  <si>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</si>
  <si>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</si>
  <si>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</si>
  <si>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</si>
  <si>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</si>
  <si>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</si>
  <si>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</si>
  <si>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</si>
  <si>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</si>
  <si>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</si>
  <si>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</si>
  <si>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</si>
  <si>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</si>
  <si>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</si>
  <si>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</si>
  <si>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</si>
  <si>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</si>
  <si>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</si>
  <si>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</si>
  <si>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</si>
  <si>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</si>
  <si>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</si>
  <si>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</si>
  <si>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</si>
  <si>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</si>
  <si>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</si>
  <si>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</si>
  <si>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</si>
  <si>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</si>
  <si>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</si>
  <si>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</si>
  <si>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</si>
  <si>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</si>
  <si>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</si>
  <si>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</si>
  <si>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</si>
  <si>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</si>
  <si>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</si>
  <si>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</si>
  <si>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</si>
  <si>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</si>
  <si>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</si>
  <si>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</si>
  <si>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</si>
  <si>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</si>
  <si>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</si>
  <si>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</si>
  <si>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</si>
  <si>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</si>
  <si>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</si>
  <si>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</si>
  <si>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</si>
  <si>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</si>
  <si>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</si>
  <si>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</si>
  <si>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</si>
  <si>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</si>
  <si>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</si>
  <si>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</si>
  <si>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</si>
  <si>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</si>
  <si>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</si>
  <si>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</si>
  <si>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</si>
  <si>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</si>
  <si>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</si>
  <si>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</si>
  <si>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</si>
  <si>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</si>
  <si>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</si>
  <si>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</si>
  <si>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</si>
  <si>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</si>
  <si>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</si>
  <si>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</si>
  <si>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</si>
  <si>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</si>
  <si>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</si>
  <si>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</si>
  <si>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</si>
  <si>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</si>
  <si>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</si>
  <si>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</si>
  <si>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</si>
  <si>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</si>
  <si>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</si>
  <si>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</si>
  <si>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</si>
  <si>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</si>
  <si>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</si>
  <si>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</si>
  <si>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</si>
  <si>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</si>
  <si>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</si>
  <si>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</si>
  <si>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</si>
  <si>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</si>
  <si>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</si>
  <si>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</si>
  <si>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</si>
  <si>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</si>
  <si>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</si>
  <si>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</si>
  <si>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</si>
  <si>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</si>
  <si>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</si>
  <si>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</si>
  <si>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</si>
  <si>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</si>
  <si>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</si>
  <si>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</si>
  <si>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</si>
  <si>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</si>
  <si>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</si>
  <si>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</si>
  <si>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</si>
  <si>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</si>
  <si>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</si>
  <si>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</si>
  <si>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</si>
  <si>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</si>
  <si>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</si>
  <si>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</si>
  <si>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</si>
  <si>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</si>
  <si>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</si>
  <si>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</si>
  <si>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</si>
  <si>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</si>
  <si>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</si>
  <si>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</si>
  <si>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</si>
  <si>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</si>
  <si>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</si>
  <si>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</si>
  <si>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</si>
  <si>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</si>
  <si>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</si>
  <si>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</si>
  <si>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</si>
  <si>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</si>
  <si>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</si>
  <si>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</si>
  <si>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</si>
  <si>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</si>
  <si>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</si>
  <si>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</si>
  <si>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</si>
  <si>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</si>
  <si>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</si>
  <si>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</si>
  <si>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</si>
  <si>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</si>
  <si>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</si>
  <si>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</si>
  <si>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</si>
  <si>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</si>
  <si>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</si>
  <si>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</si>
  <si>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</si>
  <si>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</si>
  <si>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</si>
  <si>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</si>
  <si>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</si>
  <si>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</si>
  <si>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</si>
  <si>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</si>
  <si>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</si>
  <si>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</si>
  <si>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</si>
  <si>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</si>
  <si>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</si>
  <si>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</si>
  <si>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</si>
  <si>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</si>
  <si>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</si>
  <si>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</si>
  <si>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</si>
  <si>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</si>
  <si>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</si>
  <si>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</si>
  <si>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</si>
  <si>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</si>
  <si>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</si>
  <si>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</si>
  <si>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</si>
  <si>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</si>
  <si>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</si>
  <si>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</si>
  <si>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</si>
  <si>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</si>
  <si>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</si>
  <si>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</si>
  <si>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</si>
  <si>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</si>
  <si>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</si>
  <si>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</si>
  <si>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</si>
  <si>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</si>
  <si>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</si>
  <si>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</si>
  <si>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</si>
  <si>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</si>
  <si>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</si>
  <si>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</si>
  <si>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</si>
  <si>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</si>
  <si>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</si>
  <si>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</si>
  <si>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</si>
  <si>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</si>
  <si>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</si>
  <si>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</si>
  <si>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</si>
  <si>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</si>
  <si>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</si>
  <si>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</si>
  <si>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</si>
  <si>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</si>
  <si>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</si>
  <si>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</si>
  <si>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</si>
  <si>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</si>
  <si>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</si>
  <si>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</si>
  <si>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</si>
  <si>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</si>
  <si>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</si>
  <si>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</si>
  <si>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</si>
  <si>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</si>
  <si>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</si>
  <si>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</si>
  <si>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</si>
  <si>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</si>
  <si>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</si>
  <si>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</si>
  <si>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</si>
  <si>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</si>
  <si>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</si>
  <si>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</si>
  <si>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</si>
  <si>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</si>
  <si>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</si>
  <si>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</si>
  <si>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</si>
  <si>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</si>
  <si>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</si>
  <si>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</si>
  <si>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</si>
  <si>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</si>
  <si>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</si>
  <si>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</si>
  <si>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</si>
  <si>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</si>
  <si>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</si>
  <si>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</si>
  <si>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</si>
  <si>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</si>
  <si>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</si>
  <si>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</si>
  <si>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</si>
  <si>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</si>
  <si>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</si>
  <si>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</si>
  <si>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</si>
  <si>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</si>
  <si>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</si>
  <si>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</si>
  <si>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</si>
  <si>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</si>
  <si>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</si>
  <si>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</si>
  <si>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</si>
  <si>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</si>
  <si>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</si>
  <si>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</si>
  <si>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</si>
  <si>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</si>
  <si>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</si>
  <si>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</si>
  <si>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</si>
  <si>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</si>
  <si>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</si>
  <si>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</si>
  <si>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</si>
  <si>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</si>
  <si>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</si>
  <si>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</si>
  <si>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</si>
  <si>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</si>
  <si>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</si>
  <si>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</si>
  <si>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</si>
  <si>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</si>
  <si>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</si>
  <si>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</si>
  <si>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</si>
  <si>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</si>
  <si>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</si>
  <si>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</si>
  <si>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</si>
  <si>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</si>
  <si>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</si>
  <si>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</si>
  <si>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</si>
  <si>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</si>
  <si>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</si>
  <si>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</si>
  <si>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</si>
  <si>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</si>
  <si>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</si>
  <si>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</si>
  <si>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</si>
  <si>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</si>
  <si>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</si>
  <si>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</si>
  <si>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</si>
  <si>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</si>
  <si>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</si>
  <si>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</si>
  <si>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</si>
  <si>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</si>
  <si>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</si>
  <si>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</si>
  <si>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</si>
  <si>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</si>
  <si>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</si>
  <si>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</si>
  <si>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</si>
  <si>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</si>
  <si>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</si>
  <si>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</si>
  <si>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</si>
  <si>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</si>
  <si>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</si>
  <si>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</si>
  <si>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</si>
  <si>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</si>
  <si>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</si>
  <si>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</si>
  <si>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</si>
  <si>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</si>
  <si>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</si>
  <si>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</si>
  <si>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</si>
  <si>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</si>
  <si>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</si>
  <si>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</si>
  <si>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</si>
  <si>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</si>
  <si>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</si>
  <si>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</si>
  <si>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</si>
  <si>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</si>
  <si>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</si>
  <si>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</si>
  <si>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</si>
  <si>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</si>
  <si>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</si>
  <si>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</si>
  <si>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</si>
  <si>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</si>
  <si>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</si>
  <si>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</si>
  <si>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</si>
  <si>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</si>
  <si>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</si>
  <si>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</si>
  <si>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</si>
  <si>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</si>
  <si>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</si>
  <si>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</si>
  <si>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</si>
  <si>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</si>
  <si>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</si>
  <si>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</si>
  <si>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</si>
  <si>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</si>
  <si>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</si>
  <si>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</si>
  <si>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</si>
  <si>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</si>
  <si>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</si>
  <si>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</si>
  <si>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</si>
  <si>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</si>
  <si>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</si>
  <si>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</si>
  <si>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</si>
  <si>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</si>
  <si>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</si>
  <si>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</si>
  <si>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</si>
  <si>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</si>
  <si>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</si>
  <si>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</si>
  <si>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</si>
  <si>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</si>
  <si>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</si>
  <si>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</si>
  <si>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</si>
  <si>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</si>
  <si>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</si>
  <si>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</si>
  <si>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</si>
  <si>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</si>
  <si>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</si>
  <si>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</si>
  <si>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</si>
  <si>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</si>
  <si>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</si>
  <si>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</si>
  <si>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</si>
  <si>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</si>
  <si>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</si>
  <si>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</si>
  <si>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</si>
  <si>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</si>
  <si>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</si>
  <si>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</si>
  <si>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</si>
  <si>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</si>
  <si>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</si>
  <si>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</si>
  <si>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</si>
  <si>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</si>
  <si>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</si>
  <si>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</si>
  <si>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</si>
  <si>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</si>
  <si>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</si>
  <si>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</si>
  <si>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</si>
  <si>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</si>
  <si>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</si>
  <si>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</si>
  <si>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</si>
  <si>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</si>
  <si>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</si>
  <si>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</si>
  <si>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</si>
  <si>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</si>
  <si>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</si>
  <si>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</si>
  <si>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</si>
  <si>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</si>
  <si>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</si>
  <si>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</si>
  <si>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</si>
  <si>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</si>
  <si>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</si>
  <si>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</si>
  <si>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</si>
  <si>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</si>
  <si>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</si>
  <si>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</si>
  <si>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</si>
  <si>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</si>
  <si>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</si>
  <si>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</si>
  <si>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</si>
  <si>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</si>
  <si>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</si>
  <si>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</si>
  <si>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</si>
  <si>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</si>
  <si>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</si>
  <si>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</si>
  <si>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</si>
  <si>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</si>
  <si>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</si>
  <si>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</si>
  <si>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</si>
  <si>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</si>
  <si>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</si>
  <si>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</si>
  <si>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</si>
  <si>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</si>
  <si>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</si>
  <si>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</si>
  <si>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</si>
  <si>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</si>
  <si>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</si>
  <si>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</si>
  <si>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</si>
  <si>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</si>
  <si>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</si>
  <si>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</si>
  <si>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</si>
  <si>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</si>
  <si>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</si>
  <si>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</si>
  <si>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</si>
  <si>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</si>
  <si>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</si>
  <si>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</si>
  <si>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</si>
  <si>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</si>
  <si>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</si>
  <si>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</si>
  <si>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</si>
  <si>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</si>
  <si>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</si>
  <si>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</si>
  <si>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</si>
  <si>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</si>
  <si>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</si>
  <si>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</si>
  <si>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</si>
  <si>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</si>
  <si>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</si>
  <si>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</si>
  <si>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</si>
  <si>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</si>
  <si>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</si>
  <si>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</si>
  <si>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</si>
  <si>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</si>
  <si>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</si>
  <si>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</si>
  <si>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</si>
  <si>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</si>
  <si>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</si>
  <si>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</si>
  <si>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</si>
  <si>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</si>
  <si>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</si>
  <si>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</si>
  <si>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</si>
  <si>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</si>
  <si>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</si>
  <si>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</si>
  <si>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</si>
  <si>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</si>
  <si>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</si>
  <si>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</si>
  <si>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</si>
  <si>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</si>
  <si>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</si>
  <si>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</si>
  <si>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</si>
  <si>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</si>
  <si>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</si>
  <si>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</si>
  <si>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</si>
  <si>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</si>
  <si>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</si>
  <si>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</si>
  <si>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</si>
  <si>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</si>
  <si>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</si>
  <si>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</si>
  <si>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</si>
  <si>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</si>
  <si>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</si>
  <si>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</si>
  <si>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</si>
  <si>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</si>
  <si>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</si>
  <si>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</si>
  <si>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</si>
  <si>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</si>
  <si>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</si>
  <si>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</si>
  <si>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</si>
  <si>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</si>
  <si>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</si>
  <si>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</si>
  <si>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</si>
  <si>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</si>
  <si>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</si>
  <si>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</si>
  <si>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</si>
  <si>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</si>
  <si>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</si>
  <si>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</si>
  <si>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</si>
  <si>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</si>
  <si>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</si>
  <si>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</si>
  <si>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</si>
  <si>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</si>
  <si>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</si>
  <si>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</si>
  <si>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</si>
  <si>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</si>
  <si>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</si>
  <si>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</si>
  <si>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</si>
  <si>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</si>
  <si>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</si>
  <si>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</si>
  <si>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</si>
  <si>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</si>
  <si>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</si>
  <si>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</si>
  <si>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</si>
  <si>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</si>
  <si>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</si>
  <si>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</si>
  <si>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</si>
  <si>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</si>
  <si>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</si>
  <si>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</si>
  <si>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</si>
  <si>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</si>
  <si>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</si>
  <si>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</si>
  <si>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</si>
  <si>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</si>
  <si>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</si>
  <si>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</si>
  <si>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</si>
  <si>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</si>
  <si>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</si>
  <si>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</si>
  <si>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</si>
  <si>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</si>
  <si>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</si>
  <si>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</si>
  <si>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</si>
  <si>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</si>
  <si>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</si>
  <si>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</si>
  <si>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</si>
  <si>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</si>
  <si>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</si>
  <si>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</si>
  <si>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</si>
  <si>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</si>
  <si>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</si>
  <si>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</si>
  <si>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</si>
  <si>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</si>
  <si>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</si>
  <si>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</si>
  <si>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</si>
  <si>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</si>
  <si>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</si>
  <si>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</si>
  <si>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</si>
  <si>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</si>
  <si>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</si>
  <si>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</si>
  <si>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</si>
  <si>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</si>
  <si>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</si>
  <si>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</si>
  <si>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</si>
  <si>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</si>
  <si>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</si>
  <si>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</si>
  <si>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</si>
  <si>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</si>
  <si>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</si>
  <si>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</si>
  <si>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</si>
  <si>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</si>
  <si>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</si>
  <si>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</si>
  <si>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</si>
  <si>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</si>
  <si>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</si>
  <si>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</si>
  <si>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</si>
  <si>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</si>
  <si>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</si>
  <si>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</si>
  <si>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</si>
  <si>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</si>
  <si>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</si>
  <si>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</si>
  <si>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</si>
  <si>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</si>
  <si>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</si>
  <si>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</si>
  <si>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</si>
  <si>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</si>
  <si>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</si>
  <si>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</si>
  <si>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</si>
  <si>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</si>
  <si>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</si>
  <si>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</si>
  <si>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</si>
  <si>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</si>
  <si>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</si>
  <si>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</si>
  <si>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</si>
  <si>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</si>
  <si>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</si>
  <si>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</si>
  <si>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</si>
  <si>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</si>
  <si>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</si>
  <si>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</si>
  <si>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</si>
  <si>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</si>
  <si>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</si>
  <si>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</si>
  <si>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</si>
  <si>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</si>
  <si>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</si>
  <si>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</si>
  <si>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</si>
  <si>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</si>
  <si>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</si>
  <si>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</si>
  <si>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</si>
  <si>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</si>
  <si>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</si>
  <si>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</si>
  <si>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</si>
  <si>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</si>
  <si>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</si>
  <si>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</si>
  <si>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</si>
  <si>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</si>
  <si>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</si>
  <si>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</si>
  <si>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</si>
  <si>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</si>
  <si>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</si>
  <si>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</si>
  <si>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</si>
  <si>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</si>
  <si>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</si>
  <si>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</si>
  <si>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</si>
  <si>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</si>
  <si>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</si>
  <si>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</si>
  <si>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</si>
  <si>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</si>
  <si>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</si>
  <si>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</si>
  <si>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</si>
  <si>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</si>
  <si>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</si>
  <si>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</si>
  <si>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</si>
  <si>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</si>
  <si>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</si>
  <si>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</si>
  <si>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</si>
  <si>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</si>
  <si>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</si>
  <si>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</si>
  <si>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</si>
  <si>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</si>
  <si>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</si>
  <si>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</si>
  <si>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</si>
  <si>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</si>
  <si>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</si>
  <si>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</si>
  <si>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</si>
  <si>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</si>
  <si>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</si>
  <si>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</si>
  <si>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</si>
  <si>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</si>
  <si>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</si>
  <si>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</si>
  <si>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</si>
  <si>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</si>
  <si>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</si>
  <si>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</si>
  <si>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</si>
  <si>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</si>
  <si>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</si>
  <si>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</si>
  <si>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</si>
  <si>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</si>
  <si>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</si>
  <si>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</si>
  <si>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</si>
  <si>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</si>
  <si>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</si>
  <si>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</si>
  <si>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</si>
  <si>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</si>
  <si>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</si>
  <si>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</si>
  <si>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</si>
  <si>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</si>
  <si>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</si>
  <si>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</si>
  <si>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</si>
  <si>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</si>
  <si>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</si>
  <si>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</si>
  <si>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</si>
  <si>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</si>
  <si>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</si>
  <si>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</si>
  <si>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</si>
  <si>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</si>
  <si>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</si>
  <si>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</si>
  <si>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</si>
  <si>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</si>
  <si>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</si>
  <si>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</si>
  <si>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</si>
  <si>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</si>
  <si>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</si>
  <si>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</si>
  <si>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</si>
  <si>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</si>
  <si>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</si>
  <si>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</si>
  <si>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</si>
  <si>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</si>
  <si>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</si>
  <si>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</si>
  <si>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</si>
  <si>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</si>
  <si>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</si>
  <si>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</si>
  <si>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</si>
  <si>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</si>
  <si>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</si>
  <si>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</si>
  <si>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</si>
  <si>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</si>
  <si>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</si>
  <si>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</si>
  <si>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</si>
  <si>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</si>
  <si>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</si>
  <si>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</si>
  <si>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</si>
  <si>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</si>
  <si>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</si>
  <si>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</si>
  <si>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</si>
  <si>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</si>
  <si>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</si>
  <si>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</si>
  <si>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</si>
  <si>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</si>
  <si>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</si>
  <si>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</si>
  <si>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</si>
  <si>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</si>
  <si>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</si>
  <si>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</si>
  <si>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</si>
  <si>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</si>
  <si>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</si>
  <si>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</si>
  <si>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</si>
  <si>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</si>
  <si>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</si>
  <si>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</si>
  <si>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</si>
  <si>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</si>
  <si>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</si>
  <si>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</si>
  <si>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</si>
  <si>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</si>
  <si>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</si>
  <si>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</si>
  <si>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</si>
  <si>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</si>
  <si>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</si>
  <si>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</si>
  <si>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</si>
  <si>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</si>
  <si>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</si>
  <si>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</si>
  <si>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</si>
  <si>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</si>
  <si>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</si>
  <si>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</si>
  <si>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</si>
  <si>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</si>
  <si>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</si>
  <si>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</si>
  <si>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</si>
  <si>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</si>
  <si>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</si>
  <si>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</si>
  <si>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</si>
  <si>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</si>
  <si>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</si>
  <si>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</si>
  <si>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</si>
  <si>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</si>
  <si>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</si>
  <si>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</si>
  <si>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</si>
  <si>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</si>
  <si>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</si>
  <si>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</si>
  <si>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</si>
  <si>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</si>
  <si>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</si>
  <si>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</si>
  <si>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</si>
  <si>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</si>
  <si>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</si>
  <si>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</si>
  <si>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</si>
  <si>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</si>
  <si>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</si>
  <si>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</si>
  <si>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</si>
  <si>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</si>
  <si>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</si>
  <si>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</si>
  <si>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</si>
  <si>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</si>
  <si>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</si>
  <si>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</si>
  <si>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</si>
  <si>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</si>
  <si>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</si>
  <si>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</si>
  <si>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</si>
  <si>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</si>
  <si>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</si>
  <si>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</si>
  <si>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</si>
  <si>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</si>
  <si>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</si>
  <si>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</si>
  <si>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</si>
  <si>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</si>
  <si>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</si>
  <si>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</si>
  <si>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</si>
  <si>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</si>
  <si>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</si>
  <si>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</si>
  <si>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</si>
  <si>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</si>
  <si>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</si>
  <si>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</si>
  <si>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</si>
  <si>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</si>
  <si>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</si>
  <si>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</si>
  <si>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</si>
  <si>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</si>
  <si>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</si>
  <si>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</si>
  <si>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</si>
  <si>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</si>
  <si>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</si>
  <si>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</si>
  <si>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</si>
  <si>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</si>
  <si>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</si>
  <si>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</si>
  <si>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</si>
  <si>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</si>
  <si>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</si>
  <si>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</si>
  <si>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</si>
  <si>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</si>
  <si>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</si>
  <si>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</si>
  <si>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</si>
  <si>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</si>
  <si>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</si>
  <si>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</si>
  <si>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</si>
  <si>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</si>
  <si>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</si>
  <si>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</si>
  <si>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</si>
  <si>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</si>
  <si>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</si>
  <si>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</si>
  <si>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</si>
  <si>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</si>
  <si>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</si>
  <si>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</si>
  <si>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</si>
  <si>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</si>
  <si>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</si>
  <si>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</si>
  <si>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</si>
  <si>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</si>
  <si>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</si>
  <si>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</si>
  <si>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</si>
  <si>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</si>
  <si>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</si>
  <si>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</si>
  <si>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</si>
  <si>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</si>
  <si>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</si>
  <si>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</si>
  <si>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</si>
  <si>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</si>
  <si>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</si>
  <si>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</si>
  <si>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</si>
  <si>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</si>
  <si>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</si>
  <si>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</si>
  <si>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</si>
  <si>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</si>
  <si>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</si>
  <si>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</si>
  <si>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</si>
  <si>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</si>
  <si>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</si>
  <si>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</si>
  <si>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</si>
  <si>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</si>
  <si>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</si>
  <si>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</si>
  <si>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</si>
  <si>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</si>
  <si>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</si>
  <si>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</si>
  <si>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</si>
  <si>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</si>
  <si>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</si>
  <si>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</si>
  <si>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</si>
  <si>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</si>
  <si>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</si>
  <si>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</si>
  <si>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</si>
  <si>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</si>
  <si>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</si>
  <si>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</si>
  <si>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</si>
  <si>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</si>
  <si>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</si>
  <si>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</si>
  <si>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</si>
  <si>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</si>
  <si>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</si>
  <si>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</si>
  <si>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</si>
  <si>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</si>
  <si>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</si>
  <si>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</si>
  <si>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</si>
  <si>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</si>
  <si>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</si>
  <si>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</si>
  <si>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</si>
  <si>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</si>
  <si>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</si>
  <si>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</si>
  <si>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</si>
  <si>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</si>
  <si>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</si>
  <si>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</si>
  <si>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</si>
  <si>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</si>
  <si>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</si>
  <si>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</si>
  <si>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</si>
  <si>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</si>
  <si>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</si>
  <si>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</si>
  <si>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</si>
  <si>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</si>
  <si>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</si>
  <si>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</si>
  <si>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</si>
  <si>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</si>
  <si>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</si>
  <si>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</si>
  <si>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</si>
  <si>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</si>
  <si>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</si>
  <si>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</si>
  <si>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</si>
  <si>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</si>
  <si>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</si>
  <si>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</si>
  <si>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</si>
  <si>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</si>
  <si>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</si>
  <si>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</si>
  <si>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</si>
  <si>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</si>
  <si>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</si>
  <si>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</si>
  <si>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</si>
  <si>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</si>
  <si>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</si>
  <si>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</si>
  <si>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</si>
  <si>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</si>
  <si>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</si>
  <si>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</si>
  <si>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</si>
  <si>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</si>
  <si>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</si>
  <si>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</si>
  <si>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</si>
  <si>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</si>
  <si>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</si>
  <si>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</si>
  <si>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</si>
  <si>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</si>
  <si>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</si>
  <si>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</si>
  <si>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</si>
  <si>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</si>
  <si>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</si>
  <si>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</si>
  <si>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</si>
  <si>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</si>
  <si>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</si>
  <si>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</si>
  <si>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</si>
  <si>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</si>
  <si>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</si>
  <si>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</si>
  <si>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</si>
  <si>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</si>
  <si>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</si>
  <si>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</si>
  <si>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</si>
  <si>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</si>
  <si>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</si>
  <si>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</si>
  <si>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</si>
  <si>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</si>
  <si>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</si>
  <si>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</si>
  <si>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</si>
  <si>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</si>
  <si>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</si>
  <si>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</si>
  <si>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</si>
  <si>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</si>
  <si>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</si>
  <si>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</si>
  <si>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</si>
  <si>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</si>
  <si>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</si>
  <si>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</si>
  <si>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</si>
  <si>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</si>
  <si>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</si>
  <si>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</si>
  <si>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</si>
  <si>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</si>
  <si>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</si>
  <si>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</si>
  <si>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</si>
  <si>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</si>
  <si>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</si>
  <si>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</si>
  <si>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</si>
  <si>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</si>
  <si>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</si>
  <si>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</si>
  <si>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</si>
  <si>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</si>
  <si>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</si>
  <si>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</si>
  <si>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</si>
  <si>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</si>
  <si>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</si>
  <si>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</si>
  <si>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</si>
  <si>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</si>
  <si>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</si>
  <si>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</si>
  <si>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</si>
  <si>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</si>
  <si>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</si>
  <si>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</si>
  <si>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</si>
  <si>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</si>
  <si>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</si>
  <si>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</si>
  <si>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</si>
  <si>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</si>
  <si>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</si>
  <si>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</si>
  <si>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</si>
  <si>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</si>
  <si>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</si>
  <si>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</si>
  <si>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</si>
  <si>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</si>
  <si>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</si>
  <si>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</si>
  <si>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</si>
  <si>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</si>
  <si>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</si>
  <si>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</si>
  <si>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</si>
  <si>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</si>
  <si>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</si>
  <si>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</si>
  <si>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</si>
  <si>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</si>
  <si>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</si>
  <si>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</si>
  <si>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</si>
  <si>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</si>
  <si>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</si>
  <si>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</si>
  <si>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</si>
  <si>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</si>
  <si>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</si>
  <si>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</si>
  <si>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</si>
  <si>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</si>
  <si>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</si>
  <si>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</si>
  <si>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</si>
  <si>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</si>
  <si>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</si>
  <si>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</si>
  <si>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</si>
  <si>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</si>
  <si>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</si>
  <si>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</si>
  <si>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</si>
  <si>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</si>
  <si>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</si>
  <si>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</si>
  <si>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</si>
  <si>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</si>
  <si>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</si>
  <si>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</si>
  <si>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</si>
  <si>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</si>
  <si>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</si>
  <si>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</si>
  <si>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</si>
  <si>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</si>
  <si>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</si>
  <si>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</si>
  <si>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</si>
  <si>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</si>
  <si>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</si>
  <si>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</si>
  <si>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</si>
  <si>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</si>
  <si>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</si>
  <si>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</si>
  <si>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</si>
  <si>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</si>
  <si>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</si>
  <si>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</si>
  <si>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</si>
  <si>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</si>
  <si>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</si>
  <si>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</si>
  <si>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</si>
  <si>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</si>
  <si>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</si>
  <si>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</si>
  <si>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</si>
  <si>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</si>
  <si>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</si>
  <si>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</si>
  <si>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</si>
  <si>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</si>
  <si>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</si>
  <si>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</si>
  <si>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</si>
  <si>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</si>
  <si>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</si>
  <si>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</si>
  <si>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</si>
  <si>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</si>
  <si>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</si>
  <si>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</si>
  <si>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</si>
  <si>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</si>
  <si>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</si>
  <si>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</si>
  <si>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</si>
  <si>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</si>
  <si>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</si>
  <si>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</si>
  <si>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</si>
  <si>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</si>
  <si>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</si>
  <si>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</si>
  <si>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</si>
  <si>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</si>
  <si>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</si>
  <si>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</si>
  <si>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</si>
  <si>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</si>
  <si>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</si>
  <si>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</si>
  <si>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</si>
  <si>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</si>
  <si>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</si>
  <si>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</si>
  <si>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</si>
  <si>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</si>
  <si>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</si>
  <si>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</si>
  <si>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</si>
  <si>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</si>
  <si>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</si>
  <si>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</si>
  <si>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</si>
  <si>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</si>
  <si>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</si>
  <si>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</si>
  <si>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</si>
  <si>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</si>
  <si>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</si>
  <si>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</si>
  <si>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</si>
  <si>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</si>
  <si>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</si>
  <si>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</si>
  <si>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</si>
  <si>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</si>
  <si>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</si>
  <si>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</si>
  <si>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</si>
  <si>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</si>
  <si>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</si>
  <si>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</si>
  <si>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</si>
  <si>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</si>
  <si>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</si>
  <si>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</si>
  <si>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</si>
  <si>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</si>
  <si>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</si>
  <si>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</si>
  <si>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</si>
  <si>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</si>
  <si>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</si>
  <si>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</si>
  <si>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</si>
  <si>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</si>
  <si>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</si>
  <si>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</si>
  <si>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</si>
  <si>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</si>
  <si>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</si>
  <si>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</si>
  <si>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</si>
  <si>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</si>
  <si>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</si>
  <si>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</si>
  <si>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</si>
  <si>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</si>
  <si>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</si>
  <si>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</si>
  <si>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</si>
  <si>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</si>
  <si>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</si>
  <si>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</si>
  <si>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</si>
  <si>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</si>
  <si>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</si>
  <si>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</si>
  <si>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</si>
  <si>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</si>
  <si>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</si>
  <si>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</si>
  <si>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</si>
  <si>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</si>
  <si>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</si>
  <si>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</si>
  <si>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</si>
  <si>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</si>
  <si>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</si>
  <si>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</si>
  <si>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</si>
  <si>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</si>
  <si>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</si>
  <si>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</si>
  <si>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</si>
  <si>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</si>
  <si>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</si>
  <si>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</si>
  <si>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</si>
  <si>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</si>
  <si>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</si>
  <si>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</si>
  <si>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</si>
  <si>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</si>
  <si>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</si>
  <si>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</si>
  <si>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</si>
  <si>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</si>
  <si>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</si>
  <si>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</si>
  <si>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</si>
  <si>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</si>
  <si>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</si>
  <si>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</si>
  <si>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</si>
  <si>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</si>
  <si>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</si>
  <si>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</si>
  <si>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</si>
  <si>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</si>
  <si>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</si>
  <si>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</si>
  <si>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</si>
  <si>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</si>
  <si>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</si>
  <si>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</si>
  <si>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</si>
  <si>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</si>
  <si>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</si>
  <si>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</si>
  <si>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</si>
  <si>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</si>
  <si>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</si>
  <si>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</si>
  <si>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</si>
  <si>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</si>
  <si>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</si>
  <si>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</si>
  <si>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</si>
  <si>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</si>
  <si>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</si>
  <si>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</si>
  <si>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</si>
  <si>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</si>
  <si>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</si>
  <si>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</si>
  <si>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</si>
  <si>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</si>
  <si>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</si>
  <si>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</si>
  <si>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</si>
  <si>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</si>
  <si>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</si>
  <si>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</si>
  <si>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</si>
  <si>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</si>
  <si>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</si>
  <si>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</si>
  <si>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</si>
  <si>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</si>
  <si>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</si>
  <si>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</si>
  <si>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</si>
  <si>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</si>
  <si>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</si>
  <si>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</si>
  <si>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</si>
  <si>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</si>
  <si>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</si>
  <si>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</si>
  <si>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</si>
  <si>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</si>
  <si>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</si>
  <si>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</si>
  <si>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</si>
  <si>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</si>
  <si>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</si>
  <si>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</si>
  <si>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</si>
  <si>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</si>
  <si>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</si>
  <si>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</si>
  <si>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</si>
  <si>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</si>
  <si>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</si>
  <si>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</si>
  <si>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</si>
  <si>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</si>
  <si>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</si>
  <si>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</si>
  <si>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</si>
  <si>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</si>
  <si>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</si>
  <si>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</si>
  <si>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</si>
  <si>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</si>
  <si>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</si>
  <si>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</si>
  <si>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</si>
  <si>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</si>
  <si>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</si>
  <si>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</si>
  <si>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</si>
  <si>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</si>
  <si>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</si>
  <si>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</si>
  <si>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</si>
  <si>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</si>
  <si>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</si>
  <si>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</si>
  <si>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</si>
  <si>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</si>
  <si>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</si>
  <si>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</si>
  <si>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</si>
  <si>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</si>
  <si>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</si>
  <si>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</si>
  <si>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</si>
  <si>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</si>
  <si>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</si>
  <si>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</si>
  <si>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</si>
  <si>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</si>
  <si>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</si>
  <si>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</si>
  <si>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</si>
  <si>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</si>
  <si>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</si>
  <si>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</si>
  <si>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</si>
  <si>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</si>
  <si>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</si>
  <si>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</si>
  <si>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</si>
  <si>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</si>
  <si>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</si>
  <si>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</si>
  <si>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</si>
  <si>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</si>
  <si>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</si>
  <si>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</si>
  <si>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</si>
  <si>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</si>
  <si>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</si>
  <si>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</si>
  <si>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</si>
  <si>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</si>
  <si>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</si>
  <si>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</si>
  <si>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</si>
  <si>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</si>
  <si>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</si>
  <si>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</si>
  <si>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</si>
  <si>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</si>
  <si>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</si>
  <si>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</si>
  <si>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</si>
  <si>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</si>
  <si>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</si>
  <si>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</si>
  <si>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</si>
  <si>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</si>
  <si>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</si>
  <si>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</si>
  <si>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</si>
  <si>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</si>
  <si>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</si>
  <si>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</si>
  <si>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</si>
  <si>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</si>
  <si>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</si>
  <si>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</si>
  <si>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</si>
  <si>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</si>
  <si>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</si>
  <si>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</si>
  <si>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</si>
  <si>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</si>
  <si>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</si>
  <si>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</si>
  <si>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</si>
  <si>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</si>
  <si>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</si>
  <si>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</si>
  <si>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</si>
  <si>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</si>
  <si>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</si>
  <si>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</si>
  <si>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</si>
  <si>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</si>
  <si>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</si>
  <si>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</si>
  <si>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</si>
  <si>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</si>
  <si>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</si>
  <si>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</si>
  <si>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</si>
  <si>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</si>
  <si>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</si>
  <si>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</si>
  <si>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</si>
  <si>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</si>
  <si>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</si>
  <si>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</si>
  <si>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</si>
  <si>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</si>
  <si>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</si>
  <si>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</si>
  <si>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</si>
  <si>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</si>
  <si>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</si>
  <si>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</si>
  <si>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</si>
  <si>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</si>
  <si>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</si>
  <si>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</si>
  <si>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</si>
  <si>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</si>
  <si>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</si>
  <si>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</si>
  <si>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</si>
  <si>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</si>
  <si>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</si>
  <si>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</si>
  <si>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</si>
  <si>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</si>
  <si>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</si>
  <si>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</si>
  <si>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</si>
  <si>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</si>
  <si>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</si>
  <si>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</si>
  <si>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</si>
  <si>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</si>
  <si>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</si>
  <si>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</si>
  <si>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</si>
  <si>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</si>
  <si>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</si>
  <si>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</si>
  <si>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</si>
  <si>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</si>
  <si>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</si>
  <si>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</si>
  <si>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</si>
  <si>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</si>
  <si>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</si>
  <si>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</si>
  <si>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</si>
  <si>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</si>
  <si>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</si>
  <si>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</si>
  <si>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</si>
  <si>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</si>
  <si>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</si>
  <si>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</si>
  <si>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</si>
  <si>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</si>
  <si>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</si>
  <si>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</si>
  <si>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</si>
  <si>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</si>
  <si>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</si>
  <si>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</si>
  <si>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</si>
  <si>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</si>
  <si>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</si>
  <si>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</si>
  <si>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</si>
  <si>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</si>
  <si>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</si>
  <si>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</si>
  <si>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</si>
  <si>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</si>
  <si>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</si>
  <si>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</si>
  <si>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</si>
  <si>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</si>
  <si>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</si>
  <si>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</si>
  <si>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</si>
  <si>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</si>
  <si>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</si>
  <si>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</si>
  <si>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</si>
  <si>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</si>
  <si>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</si>
  <si>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</si>
  <si>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</si>
  <si>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</si>
  <si>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</si>
  <si>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</si>
  <si>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</si>
  <si>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</si>
  <si>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</si>
  <si>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</si>
  <si>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</si>
  <si>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</si>
  <si>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</si>
  <si>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</si>
  <si>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</si>
  <si>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</si>
  <si>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</si>
  <si>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</si>
  <si>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</si>
  <si>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</si>
  <si>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</si>
  <si>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</si>
  <si>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</si>
  <si>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</si>
  <si>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</si>
  <si>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</si>
  <si>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</si>
  <si>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</si>
  <si>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</si>
  <si>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</si>
  <si>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</si>
  <si>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</si>
  <si>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</si>
  <si>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</si>
  <si>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</si>
  <si>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</si>
  <si>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</si>
  <si>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</si>
  <si>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</si>
  <si>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</si>
  <si>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</si>
  <si>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</si>
  <si>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</si>
  <si>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</si>
  <si>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</si>
  <si>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</si>
  <si>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</si>
  <si>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</si>
  <si>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</si>
  <si>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</si>
  <si>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</si>
  <si>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</si>
  <si>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</si>
  <si>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</si>
  <si>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</si>
  <si>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</si>
  <si>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</si>
  <si>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</si>
  <si>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</si>
  <si>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</si>
  <si>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</si>
  <si>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</si>
  <si>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</si>
  <si>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</si>
  <si>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</si>
  <si>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</si>
  <si>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</si>
  <si>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</si>
  <si>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</si>
  <si>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</si>
  <si>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</si>
  <si>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</si>
  <si>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</si>
  <si>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</si>
  <si>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</si>
  <si>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</si>
  <si>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</si>
  <si>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</si>
  <si>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</si>
  <si>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</si>
  <si>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</si>
  <si>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</si>
  <si>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</si>
  <si>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</si>
  <si>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</si>
  <si>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</si>
  <si>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</si>
  <si>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</si>
  <si>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</si>
  <si>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</si>
  <si>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</si>
  <si>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</si>
  <si>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</si>
  <si>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</si>
  <si>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</si>
  <si>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</si>
  <si>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</si>
  <si>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</si>
  <si>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</si>
  <si>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</si>
  <si>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</si>
  <si>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</si>
  <si>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</si>
  <si>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</si>
  <si>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</si>
  <si>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</si>
  <si>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</si>
  <si>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</si>
  <si>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</si>
  <si>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</si>
  <si>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</si>
  <si>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</si>
  <si>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</si>
  <si>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</si>
  <si>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</si>
  <si>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</si>
  <si>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</si>
  <si>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</si>
  <si>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</si>
  <si>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</si>
  <si>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</si>
  <si>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</si>
  <si>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</si>
  <si>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</si>
  <si>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</si>
  <si>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</si>
  <si>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</si>
  <si>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</si>
  <si>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</si>
  <si>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</si>
  <si>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</si>
  <si>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</si>
  <si>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</si>
  <si>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</si>
  <si>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</si>
  <si>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</si>
  <si>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</si>
  <si>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</si>
  <si>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</si>
  <si>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</si>
  <si>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</si>
  <si>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</si>
  <si>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</si>
  <si>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</si>
  <si>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</si>
  <si>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</si>
  <si>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</si>
  <si>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</si>
  <si>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</si>
  <si>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</si>
  <si>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</si>
  <si>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</si>
  <si>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</si>
  <si>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</si>
  <si>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</si>
  <si>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</si>
  <si>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</si>
  <si>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</si>
  <si>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</si>
  <si>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</si>
  <si>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</si>
  <si>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</si>
  <si>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</si>
  <si>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</si>
  <si>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</si>
  <si>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</si>
  <si>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</si>
  <si>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</si>
  <si>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</si>
  <si>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</si>
  <si>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</si>
  <si>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</si>
  <si>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</si>
  <si>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</si>
  <si>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</si>
  <si>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</si>
  <si>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</si>
  <si>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</si>
  <si>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</si>
  <si>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</si>
  <si>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</si>
  <si>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</si>
  <si>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</si>
  <si>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</si>
  <si>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</si>
  <si>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</si>
  <si>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</si>
  <si>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</si>
  <si>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</si>
  <si>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</si>
  <si>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</si>
  <si>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</si>
  <si>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</si>
  <si>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</si>
  <si>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</si>
  <si>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</si>
  <si>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</si>
  <si>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</si>
  <si>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</si>
  <si>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</si>
  <si>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</si>
  <si>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</si>
  <si>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</si>
  <si>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</si>
  <si>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</si>
  <si>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</si>
  <si>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</si>
  <si>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</si>
  <si>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</si>
  <si>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</si>
  <si>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</si>
  <si>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</si>
  <si>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</si>
  <si>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</si>
  <si>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</si>
  <si>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</si>
  <si>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</si>
  <si>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</si>
  <si>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</si>
  <si>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</si>
  <si>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</si>
  <si>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</si>
  <si>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</si>
  <si>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</si>
  <si>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</si>
  <si>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</si>
  <si>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</si>
  <si>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</si>
  <si>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</si>
  <si>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</si>
  <si>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</si>
  <si>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</si>
  <si>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</si>
  <si>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</si>
  <si>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</si>
  <si>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</si>
  <si>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</si>
  <si>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</si>
  <si>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</si>
  <si>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</si>
  <si>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</si>
  <si>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</si>
  <si>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</si>
  <si>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</si>
  <si>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</si>
  <si>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</si>
  <si>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</si>
  <si>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</si>
  <si>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</si>
  <si>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</si>
  <si>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</si>
  <si>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</si>
  <si>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</si>
  <si>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</si>
  <si>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</si>
  <si>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</si>
  <si>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</si>
  <si>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</si>
  <si>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</si>
  <si>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</si>
  <si>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</si>
  <si>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</si>
  <si>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</si>
  <si>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</si>
  <si>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</si>
  <si>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</si>
  <si>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</si>
  <si>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</si>
  <si>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</si>
  <si>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</si>
  <si>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</si>
  <si>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</si>
  <si>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</si>
  <si>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</si>
  <si>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</si>
  <si>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</si>
  <si>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</si>
  <si>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</si>
  <si>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</si>
  <si>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</si>
  <si>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</si>
  <si>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</si>
  <si>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</si>
  <si>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</si>
  <si>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</si>
  <si>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</si>
  <si>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</si>
  <si>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</si>
  <si>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</si>
  <si>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</si>
  <si>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</si>
  <si>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</si>
  <si>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</si>
  <si>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</si>
  <si>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</si>
  <si>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</si>
  <si>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</si>
  <si>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</si>
  <si>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</si>
  <si>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</si>
  <si>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</si>
  <si>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</si>
  <si>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</si>
  <si>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</si>
  <si>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</si>
  <si>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</si>
  <si>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</si>
  <si>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</si>
  <si>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</si>
  <si>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</si>
  <si>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</si>
  <si>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</si>
  <si>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</si>
  <si>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</si>
  <si>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</si>
  <si>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</si>
  <si>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</si>
  <si>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</si>
  <si>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</si>
  <si>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</si>
  <si>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</si>
  <si>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</si>
  <si>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</si>
  <si>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</si>
  <si>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</si>
  <si>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</si>
  <si>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</si>
  <si>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</si>
  <si>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</si>
  <si>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</si>
  <si>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</si>
  <si>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</si>
  <si>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</si>
  <si>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</si>
  <si>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</si>
  <si>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</si>
  <si>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</si>
  <si>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</si>
  <si>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</si>
  <si>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</si>
  <si>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</si>
  <si>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</si>
  <si>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</si>
  <si>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</si>
  <si>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</si>
  <si>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</si>
  <si>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</si>
  <si>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</si>
  <si>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</si>
  <si>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</si>
  <si>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</si>
  <si>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</si>
  <si>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</si>
  <si>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</si>
  <si>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</si>
  <si>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</si>
  <si>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</si>
  <si>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</si>
  <si>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</si>
  <si>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</si>
  <si>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</si>
  <si>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</si>
  <si>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</si>
  <si>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</si>
  <si>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</si>
  <si>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</si>
  <si>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</si>
  <si>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</si>
  <si>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</si>
  <si>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</si>
  <si>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</si>
  <si>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</si>
  <si>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</si>
  <si>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</si>
  <si>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</si>
  <si>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</si>
  <si>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</si>
  <si>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</si>
  <si>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</si>
  <si>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</si>
  <si>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</si>
  <si>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</si>
  <si>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</si>
  <si>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</si>
  <si>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</si>
  <si>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</si>
  <si>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</si>
  <si>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</si>
  <si>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</si>
  <si>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</si>
  <si>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</si>
  <si>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</si>
  <si>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</si>
  <si>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</si>
  <si>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</si>
  <si>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</si>
  <si>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</si>
  <si>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</si>
  <si>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</si>
  <si>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</si>
  <si>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</si>
  <si>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</si>
  <si>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</si>
  <si>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</si>
  <si>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</si>
  <si>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</si>
  <si>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</si>
  <si>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</si>
  <si>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</si>
  <si>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</si>
  <si>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</si>
  <si>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</si>
  <si>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</si>
  <si>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</si>
  <si>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</si>
  <si>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</si>
  <si>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</si>
  <si>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</si>
  <si>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</si>
  <si>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</si>
  <si>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</si>
  <si>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</si>
  <si>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</si>
  <si>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</si>
  <si>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</si>
  <si>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</si>
  <si>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</si>
  <si>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</si>
  <si>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</si>
  <si>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</si>
  <si>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</si>
  <si>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</si>
  <si>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</si>
  <si>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</si>
  <si>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</si>
  <si>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</si>
  <si>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</si>
  <si>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</si>
  <si>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</si>
  <si>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</si>
  <si>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</si>
  <si>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</si>
  <si>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</si>
  <si>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</si>
  <si>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</si>
  <si>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</si>
  <si>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</si>
  <si>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</si>
  <si>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</si>
  <si>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</si>
  <si>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</si>
  <si>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</si>
  <si>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</si>
  <si>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</si>
  <si>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</si>
  <si>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</si>
  <si>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</si>
  <si>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</si>
  <si>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</si>
  <si>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</si>
  <si>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</si>
  <si>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</si>
  <si>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</si>
  <si>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</si>
  <si>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</si>
  <si>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</si>
  <si>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</si>
  <si>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</si>
  <si>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</si>
  <si>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</si>
  <si>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</si>
  <si>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</si>
  <si>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</si>
  <si>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</si>
  <si>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</si>
  <si>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</si>
  <si>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</si>
  <si>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</si>
  <si>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</si>
  <si>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</si>
  <si>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</si>
  <si>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</si>
  <si>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</si>
  <si>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</si>
  <si>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</si>
  <si>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</si>
  <si>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</si>
  <si>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</si>
  <si>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</si>
  <si>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</si>
  <si>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</si>
  <si>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</si>
  <si>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</si>
  <si>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</si>
  <si>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</si>
  <si>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</si>
  <si>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</si>
  <si>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</si>
  <si>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</si>
  <si>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</si>
  <si>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</si>
  <si>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</si>
  <si>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</si>
  <si>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</si>
  <si>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</si>
  <si>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</si>
  <si>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</si>
  <si>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</si>
  <si>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</si>
  <si>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</si>
  <si>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</si>
  <si>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</si>
  <si>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</si>
  <si>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</si>
  <si>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</si>
  <si>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</si>
  <si>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</si>
  <si>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</si>
  <si>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</si>
  <si>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</si>
  <si>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</si>
  <si>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</si>
  <si>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</si>
  <si>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</si>
  <si>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</si>
  <si>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</si>
  <si>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</si>
  <si>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</si>
  <si>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</si>
  <si>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</si>
  <si>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</si>
  <si>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</si>
  <si>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</si>
  <si>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</si>
  <si>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</si>
  <si>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</si>
  <si>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</si>
  <si>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</si>
  <si>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</si>
  <si>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</si>
  <si>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</si>
  <si>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</si>
  <si>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</si>
  <si>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</si>
  <si>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</si>
  <si>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</si>
  <si>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</si>
  <si>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</si>
  <si>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</si>
  <si>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</si>
  <si>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</si>
  <si>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</si>
  <si>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</si>
  <si>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</si>
  <si>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</si>
  <si>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</si>
  <si>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</si>
  <si>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</si>
  <si>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</si>
  <si>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</si>
  <si>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</si>
  <si>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</si>
  <si>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</si>
  <si>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</si>
  <si>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</si>
  <si>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</si>
  <si>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</si>
  <si>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</si>
  <si>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</si>
  <si>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</si>
  <si>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</si>
  <si>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</si>
  <si>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</si>
  <si>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</si>
  <si>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</si>
  <si>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</si>
  <si>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</si>
  <si>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</si>
  <si>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</si>
  <si>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</si>
  <si>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</si>
  <si>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</si>
  <si>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</si>
  <si>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</si>
  <si>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</si>
  <si>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</si>
  <si>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</si>
  <si>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</si>
  <si>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</si>
  <si>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</si>
  <si>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</si>
  <si>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</si>
  <si>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</si>
  <si>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</si>
  <si>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</si>
  <si>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</si>
  <si>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</si>
  <si>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</si>
  <si>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</si>
  <si>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</si>
  <si>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</si>
  <si>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</si>
  <si>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</si>
  <si>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</si>
  <si>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</si>
  <si>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</si>
  <si>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</si>
  <si>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</si>
  <si>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</si>
  <si>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</si>
  <si>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</si>
  <si>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</si>
  <si>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</si>
  <si>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</si>
  <si>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</si>
  <si>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</si>
  <si>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</si>
  <si>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</si>
  <si>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</si>
  <si>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</si>
  <si>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</si>
  <si>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</si>
  <si>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</si>
  <si>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</si>
  <si>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</si>
  <si>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</si>
  <si>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</si>
  <si>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</si>
  <si>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</si>
  <si>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</si>
  <si>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</si>
  <si>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</si>
  <si>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</si>
  <si>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</si>
  <si>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</si>
  <si>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</si>
  <si>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</si>
  <si>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</si>
  <si>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</si>
  <si>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</si>
  <si>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</si>
  <si>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</si>
  <si>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</si>
  <si>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</si>
  <si>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</si>
  <si>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</si>
  <si>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</si>
  <si>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</si>
  <si>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</si>
  <si>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</si>
  <si>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</si>
  <si>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</si>
  <si>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</si>
  <si>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</si>
  <si>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</si>
  <si>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</si>
  <si>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</si>
  <si>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</si>
  <si>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</si>
  <si>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</si>
  <si>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</si>
  <si>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</si>
  <si>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</si>
  <si>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</si>
  <si>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</si>
  <si>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</si>
  <si>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</si>
  <si>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</si>
  <si>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</si>
  <si>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</si>
  <si>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</si>
  <si>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</si>
  <si>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</si>
  <si>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</si>
  <si>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</si>
  <si>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</si>
  <si>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</si>
  <si>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</si>
  <si>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</si>
  <si>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</si>
  <si>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</si>
  <si>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</si>
  <si>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</si>
  <si>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</si>
  <si>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</si>
  <si>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</si>
  <si>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</si>
  <si>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</si>
  <si>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</si>
  <si>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</si>
  <si>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</si>
  <si>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</si>
  <si>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</si>
  <si>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</si>
  <si>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</si>
  <si>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</si>
  <si>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</si>
  <si>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</si>
  <si>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</si>
  <si>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</si>
  <si>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</si>
  <si>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</si>
  <si>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</si>
  <si>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</si>
  <si>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</si>
  <si>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</si>
  <si>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</si>
  <si>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</si>
  <si>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</si>
  <si>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</si>
  <si>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</si>
  <si>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</si>
  <si>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</si>
  <si>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</si>
  <si>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</si>
  <si>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</si>
  <si>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</si>
  <si>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</si>
  <si>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</si>
  <si>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</si>
  <si>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</si>
  <si>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</si>
  <si>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</si>
  <si>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</si>
  <si>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</si>
  <si>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</si>
  <si>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</si>
  <si>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</si>
  <si>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</si>
  <si>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</si>
  <si>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</si>
  <si>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</si>
  <si>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</si>
  <si>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</si>
  <si>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</si>
  <si>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</si>
  <si>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</si>
  <si>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</si>
  <si>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</si>
  <si>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</si>
  <si>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</si>
  <si>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</si>
  <si>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</si>
  <si>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</si>
  <si>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</si>
  <si>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</si>
  <si>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</si>
  <si>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</si>
  <si>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</si>
  <si>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</si>
  <si>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</si>
  <si>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</si>
  <si>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</si>
  <si>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</si>
  <si>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</si>
  <si>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</si>
  <si>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</si>
  <si>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</si>
  <si>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</si>
  <si>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</si>
  <si>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</si>
  <si>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</si>
  <si>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</si>
  <si>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</si>
  <si>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</si>
  <si>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</si>
  <si>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</si>
  <si>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</si>
  <si>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</si>
  <si>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</si>
  <si>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</si>
  <si>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</si>
  <si>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</si>
  <si>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</si>
  <si>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</si>
  <si>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</si>
  <si>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</si>
  <si>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</si>
  <si>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</si>
  <si>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</si>
  <si>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</si>
  <si>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</si>
  <si>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</si>
  <si>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</si>
  <si>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</si>
  <si>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</si>
  <si>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</si>
  <si>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</si>
  <si>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</si>
  <si>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</si>
  <si>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</si>
  <si>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</si>
  <si>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</si>
  <si>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</si>
  <si>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</si>
  <si>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</si>
  <si>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</si>
  <si>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</si>
  <si>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</si>
  <si>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</si>
  <si>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</si>
  <si>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</si>
  <si>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</si>
  <si>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</si>
  <si>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</si>
  <si>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</si>
  <si>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</si>
  <si>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</si>
  <si>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</si>
  <si>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</si>
  <si>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</si>
  <si>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</si>
  <si>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</si>
  <si>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</si>
  <si>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</si>
  <si>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</si>
  <si>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</si>
  <si>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</si>
  <si>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</si>
  <si>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</si>
  <si>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</si>
  <si>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</si>
  <si>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</si>
  <si>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</si>
  <si>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</si>
  <si>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</si>
  <si>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</si>
  <si>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</si>
  <si>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</si>
  <si>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</si>
  <si>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</si>
  <si>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</si>
  <si>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</si>
  <si>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</si>
  <si>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</si>
  <si>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</si>
  <si>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</si>
  <si>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</si>
  <si>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</si>
  <si>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</si>
  <si>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</si>
  <si>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</si>
  <si>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</si>
  <si>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</si>
  <si>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</si>
  <si>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</si>
  <si>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</si>
  <si>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</si>
  <si>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</si>
  <si>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</si>
  <si>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</si>
  <si>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</si>
  <si>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</si>
  <si>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</si>
  <si>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</si>
  <si>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</si>
  <si>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</si>
  <si>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</si>
  <si>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</si>
  <si>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</si>
  <si>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</si>
  <si>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</si>
  <si>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</si>
  <si>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</si>
  <si>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</si>
  <si>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</si>
  <si>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</si>
  <si>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</si>
  <si>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</si>
  <si>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</si>
  <si>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</si>
  <si>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</si>
  <si>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</si>
  <si>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</si>
  <si>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</si>
  <si>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</si>
  <si>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</si>
  <si>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</si>
  <si>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</si>
  <si>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</si>
  <si>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</si>
  <si>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</si>
  <si>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</si>
  <si>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</si>
  <si>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</si>
  <si>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</si>
  <si>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</si>
  <si>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</si>
  <si>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</si>
  <si>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</si>
  <si>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</si>
  <si>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</si>
  <si>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</si>
  <si>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</si>
  <si>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</si>
  <si>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</si>
  <si>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</si>
  <si>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</si>
  <si>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</si>
  <si>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</si>
  <si>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</si>
  <si>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</si>
  <si>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</si>
  <si>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</si>
  <si>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</si>
  <si>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</si>
  <si>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</si>
  <si>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</si>
  <si>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</si>
  <si>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</si>
  <si>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</si>
  <si>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</si>
  <si>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</si>
  <si>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</si>
  <si>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</si>
  <si>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</si>
  <si>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</si>
  <si>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</si>
  <si>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</si>
  <si>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</si>
  <si>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</si>
  <si>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</si>
  <si>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</si>
  <si>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</si>
  <si>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</si>
  <si>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</si>
  <si>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</si>
  <si>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</si>
  <si>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</si>
  <si>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</si>
  <si>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</si>
  <si>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</si>
  <si>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</si>
  <si>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</si>
  <si>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</si>
  <si>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</si>
  <si>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</si>
  <si>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</si>
  <si>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</si>
  <si>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</si>
  <si>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</si>
  <si>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</si>
  <si>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</si>
  <si>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</si>
  <si>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</si>
  <si>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</si>
  <si>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</si>
  <si>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</si>
  <si>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</si>
  <si>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</si>
  <si>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</si>
  <si>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</si>
  <si>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</si>
  <si>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</si>
  <si>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</si>
  <si>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</si>
  <si>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</si>
  <si>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</si>
  <si>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</si>
  <si>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</si>
  <si>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</si>
  <si>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</si>
  <si>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</si>
  <si>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</si>
  <si>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</si>
  <si>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</si>
  <si>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</si>
  <si>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</si>
  <si>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</si>
  <si>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</si>
  <si>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</si>
  <si>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</si>
  <si>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</si>
  <si>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</si>
  <si>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</si>
  <si>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</si>
  <si>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</si>
  <si>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</si>
  <si>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</si>
  <si>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</si>
  <si>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</si>
  <si>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</si>
  <si>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</si>
  <si>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</si>
  <si>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</si>
  <si>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</si>
  <si>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</si>
  <si>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</si>
  <si>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</si>
  <si>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</si>
  <si>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</si>
  <si>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</si>
  <si>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</si>
  <si>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</si>
  <si>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</si>
  <si>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</si>
  <si>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</si>
  <si>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</si>
  <si>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</si>
  <si>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</si>
  <si>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</si>
  <si>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</si>
  <si>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</si>
  <si>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</si>
  <si>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</si>
  <si>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</si>
  <si>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</si>
  <si>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</si>
  <si>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</si>
  <si>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</si>
  <si>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</si>
  <si>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</si>
  <si>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</si>
  <si>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</si>
  <si>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</si>
  <si>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</si>
  <si>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</si>
  <si>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</si>
  <si>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</si>
  <si>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</si>
  <si>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</si>
  <si>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</si>
  <si>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</si>
  <si>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</si>
  <si>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</si>
  <si>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</si>
  <si>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</si>
  <si>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</si>
  <si>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</si>
  <si>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</si>
  <si>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</si>
  <si>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</si>
  <si>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</si>
  <si>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</si>
  <si>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</si>
  <si>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</si>
  <si>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</si>
  <si>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</si>
  <si>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</si>
  <si>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</si>
  <si>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</si>
  <si>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</si>
  <si>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</si>
  <si>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</si>
  <si>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</si>
  <si>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</si>
  <si>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</si>
  <si>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</si>
  <si>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</si>
  <si>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</si>
  <si>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</si>
  <si>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</si>
  <si>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</si>
  <si>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</si>
  <si>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</si>
  <si>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</si>
  <si>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</si>
  <si>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</si>
  <si>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</si>
  <si>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</si>
  <si>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</si>
  <si>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</si>
  <si>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</si>
  <si>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</si>
  <si>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</si>
  <si>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</si>
  <si>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</si>
  <si>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</si>
  <si>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</si>
  <si>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</si>
  <si>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</si>
  <si>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</si>
  <si>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</si>
  <si>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</si>
  <si>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</si>
  <si>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</si>
  <si>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</si>
  <si>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</si>
  <si>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</si>
  <si>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</si>
  <si>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</si>
  <si>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</si>
  <si>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</si>
  <si>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</si>
  <si>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</si>
  <si>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</si>
  <si>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</si>
  <si>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</si>
  <si>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</si>
  <si>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</si>
  <si>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</si>
  <si>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</si>
  <si>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</si>
  <si>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</si>
  <si>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</si>
  <si>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</si>
  <si>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</si>
  <si>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</si>
  <si>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</si>
  <si>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</si>
  <si>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</si>
  <si>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</si>
  <si>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</si>
  <si>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</si>
  <si>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</si>
  <si>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</si>
  <si>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</si>
  <si>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</si>
  <si>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</si>
  <si>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</si>
  <si>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</si>
  <si>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</si>
  <si>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</si>
  <si>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</si>
  <si>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</si>
  <si>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</si>
  <si>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</si>
  <si>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</si>
  <si>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</si>
  <si>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</si>
  <si>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</si>
  <si>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</si>
  <si>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</si>
  <si>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</si>
  <si>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</si>
  <si>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</si>
  <si>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</si>
  <si>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</si>
  <si>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</si>
  <si>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</si>
  <si>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</si>
  <si>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</si>
  <si>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</si>
  <si>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</si>
  <si>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</si>
  <si>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</si>
  <si>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</si>
  <si>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</si>
  <si>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</si>
  <si>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</si>
  <si>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</si>
  <si>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</si>
  <si>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</si>
  <si>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</si>
  <si>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</si>
  <si>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</si>
  <si>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</si>
  <si>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</si>
  <si>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</si>
  <si>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</si>
  <si>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</si>
  <si>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</si>
  <si>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</si>
  <si>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</si>
  <si>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</si>
  <si>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</si>
  <si>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</si>
  <si>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</si>
  <si>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</si>
  <si>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</si>
  <si>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</si>
  <si>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</si>
  <si>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</si>
  <si>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</si>
  <si>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</si>
  <si>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</si>
  <si>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</si>
  <si>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</si>
  <si>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</si>
  <si>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</si>
  <si>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</si>
  <si>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</si>
  <si>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</si>
  <si>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</si>
  <si>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</si>
  <si>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</si>
  <si>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</si>
  <si>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</si>
  <si>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</si>
  <si>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</si>
  <si>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</si>
  <si>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</si>
  <si>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</si>
  <si>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</si>
  <si>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</si>
  <si>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</si>
  <si>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</si>
  <si>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</si>
  <si>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</si>
  <si>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</si>
  <si>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</si>
  <si>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</si>
  <si>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</si>
  <si>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</si>
  <si>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</si>
  <si>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</si>
  <si>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</si>
  <si>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</si>
  <si>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</si>
  <si>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</si>
  <si>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</si>
  <si>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</si>
  <si>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</si>
  <si>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</si>
  <si>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</si>
  <si>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</si>
  <si>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</si>
  <si>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</si>
  <si>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</si>
  <si>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</si>
  <si>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</si>
  <si>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</si>
  <si>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</si>
  <si>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</si>
  <si>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</si>
  <si>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</si>
  <si>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</si>
  <si>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</si>
  <si>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</si>
  <si>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</si>
  <si>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</si>
  <si>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</si>
  <si>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</si>
  <si>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</si>
  <si>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</si>
  <si>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</si>
  <si>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</si>
  <si>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</si>
  <si>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</si>
  <si>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</si>
  <si>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</si>
  <si>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</si>
  <si>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</si>
  <si>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</si>
  <si>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</si>
  <si>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</si>
  <si>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</si>
  <si>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</si>
  <si>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</si>
  <si>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</si>
  <si>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</si>
  <si>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</si>
  <si>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</si>
  <si>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</si>
  <si>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</si>
  <si>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</si>
  <si>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</si>
  <si>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</si>
  <si>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</si>
  <si>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</si>
  <si>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</si>
  <si>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</si>
  <si>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</si>
  <si>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</si>
  <si>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</si>
  <si>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</si>
  <si>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</si>
  <si>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</si>
  <si>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</si>
  <si>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</si>
  <si>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</si>
  <si>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</si>
  <si>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</si>
  <si>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</si>
  <si>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</si>
  <si>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</si>
  <si>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</si>
  <si>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</si>
  <si>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</si>
  <si>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</si>
  <si>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</si>
  <si>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</si>
  <si>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</si>
  <si>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</si>
  <si>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</si>
  <si>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</si>
  <si>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</si>
  <si>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</si>
  <si>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</si>
  <si>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</si>
  <si>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</si>
  <si>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</si>
  <si>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</si>
  <si>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</si>
  <si>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</si>
  <si>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</si>
  <si>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</si>
  <si>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</si>
  <si>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</si>
  <si>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</si>
  <si>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</si>
  <si>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</si>
  <si>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</si>
  <si>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</si>
  <si>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</si>
  <si>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</si>
  <si>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</si>
  <si>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</si>
  <si>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</si>
  <si>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</si>
  <si>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</si>
  <si>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</si>
  <si>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</si>
  <si>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</si>
  <si>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</si>
  <si>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</si>
  <si>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</si>
  <si>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</si>
  <si>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</si>
  <si>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</si>
  <si>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</si>
  <si>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</si>
  <si>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</si>
  <si>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</si>
  <si>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</si>
  <si>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</si>
  <si>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</si>
  <si>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</si>
  <si>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</si>
  <si>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</si>
  <si>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</si>
  <si>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</si>
  <si>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</si>
  <si>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</si>
  <si>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</si>
  <si>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</si>
  <si>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</si>
  <si>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</si>
  <si>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</si>
  <si>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</si>
  <si>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</si>
  <si>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</si>
  <si>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</si>
  <si>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</si>
  <si>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</si>
  <si>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</si>
  <si>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</si>
  <si>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</si>
  <si>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</si>
  <si>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</si>
  <si>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</si>
  <si>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</si>
  <si>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</si>
  <si>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</si>
  <si>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</si>
  <si>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</si>
  <si>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</si>
  <si>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</si>
  <si>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</si>
  <si>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</si>
  <si>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</si>
  <si>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</si>
  <si>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</si>
  <si>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</si>
  <si>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</si>
  <si>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</si>
  <si>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</si>
  <si>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</si>
  <si>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</si>
  <si>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</si>
  <si>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</si>
  <si>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</si>
  <si>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</si>
  <si>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</si>
  <si>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</si>
  <si>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</si>
  <si>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</si>
  <si>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</si>
  <si>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</si>
  <si>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</si>
  <si>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</si>
  <si>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</si>
  <si>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</si>
  <si>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</si>
  <si>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</si>
  <si>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</si>
  <si>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</si>
  <si>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</si>
  <si>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</si>
  <si>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</si>
  <si>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</si>
  <si>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</si>
  <si>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</si>
  <si>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</si>
  <si>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</si>
  <si>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</si>
  <si>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</si>
  <si>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</si>
  <si>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</si>
  <si>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</si>
  <si>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</si>
  <si>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</si>
  <si>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</si>
  <si>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</si>
  <si>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</si>
  <si>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</si>
  <si>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</si>
  <si>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</si>
  <si>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</si>
  <si>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</si>
  <si>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</si>
  <si>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</si>
  <si>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</si>
  <si>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</si>
  <si>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</si>
  <si>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</si>
  <si>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</si>
  <si>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</si>
  <si>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</si>
  <si>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</si>
  <si>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</si>
  <si>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</si>
  <si>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</si>
  <si>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</si>
  <si>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</si>
  <si>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</si>
  <si>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</si>
  <si>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</si>
  <si>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</si>
  <si>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</si>
  <si>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</si>
  <si>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</si>
  <si>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</si>
  <si>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</si>
  <si>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</si>
  <si>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</si>
  <si>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</si>
  <si>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</si>
  <si>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</si>
  <si>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</si>
  <si>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</si>
  <si>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</si>
  <si>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</si>
  <si>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</si>
  <si>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</si>
  <si>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</si>
  <si>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</si>
  <si>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</si>
  <si>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</si>
  <si>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</si>
  <si>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</si>
  <si>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</si>
  <si>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</si>
  <si>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</si>
  <si>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</si>
  <si>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</si>
  <si>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</si>
  <si>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</si>
  <si>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</si>
  <si>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</si>
  <si>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</si>
  <si>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</si>
  <si>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</si>
  <si>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</si>
  <si>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</si>
  <si>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</si>
  <si>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</si>
  <si>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</si>
  <si>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</si>
  <si>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</si>
  <si>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</si>
  <si>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</si>
  <si>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</si>
  <si>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</si>
  <si>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</si>
  <si>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</si>
  <si>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</si>
  <si>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</si>
  <si>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</si>
  <si>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</si>
  <si>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</si>
  <si>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</si>
  <si>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</si>
  <si>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</si>
  <si>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</si>
  <si>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</si>
  <si>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</si>
  <si>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</si>
  <si>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</si>
  <si>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</si>
  <si>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</si>
  <si>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</si>
  <si>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</si>
  <si>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</si>
  <si>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</si>
  <si>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</si>
  <si>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</si>
  <si>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</si>
  <si>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</si>
  <si>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</si>
  <si>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</si>
  <si>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</si>
  <si>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</si>
  <si>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</si>
  <si>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</si>
  <si>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</si>
  <si>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</si>
  <si>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</si>
  <si>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</si>
  <si>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</si>
  <si>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</si>
  <si>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</si>
  <si>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</si>
  <si>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</si>
  <si>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</si>
  <si>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</si>
  <si>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</si>
  <si>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</si>
  <si>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</si>
  <si>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</si>
  <si>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</si>
  <si>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</si>
  <si>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</si>
  <si>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</si>
  <si>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</si>
  <si>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</si>
  <si>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</si>
  <si>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</si>
  <si>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</si>
  <si>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</si>
  <si>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</si>
  <si>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</si>
  <si>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</si>
  <si>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</si>
  <si>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</si>
  <si>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</si>
  <si>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</si>
  <si>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</si>
  <si>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</si>
  <si>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</si>
  <si>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</si>
  <si>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</si>
  <si>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</si>
  <si>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</si>
  <si>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</si>
  <si>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</si>
  <si>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</si>
  <si>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</si>
  <si>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</si>
  <si>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</si>
  <si>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</si>
  <si>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</si>
  <si>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</si>
  <si>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</si>
  <si>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</si>
  <si>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</si>
  <si>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</si>
  <si>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</si>
  <si>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</si>
  <si>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</si>
  <si>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</si>
  <si>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</si>
  <si>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</si>
  <si>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</si>
  <si>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</si>
  <si>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</si>
  <si>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</si>
  <si>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</si>
  <si>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</si>
  <si>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</si>
  <si>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</si>
  <si>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</si>
  <si>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</si>
  <si>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</si>
  <si>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</si>
  <si>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</si>
  <si>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</si>
  <si>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</si>
  <si>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</si>
  <si>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</si>
  <si>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</si>
  <si>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</si>
  <si>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</si>
  <si>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</si>
  <si>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</si>
  <si>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</si>
  <si>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</si>
  <si>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</si>
  <si>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</si>
  <si>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</si>
  <si>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</si>
  <si>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</si>
  <si>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</si>
  <si>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</si>
  <si>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</si>
  <si>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</si>
  <si>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</si>
  <si>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</si>
  <si>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</si>
  <si>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</si>
  <si>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</si>
  <si>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</si>
  <si>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</si>
  <si>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</si>
  <si>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</si>
  <si>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</si>
  <si>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</si>
  <si>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</si>
  <si>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</si>
  <si>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</si>
  <si>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</si>
  <si>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</si>
  <si>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</si>
  <si>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</si>
  <si>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</si>
  <si>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</si>
  <si>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</si>
  <si>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</si>
  <si>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</si>
  <si>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</si>
  <si>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</si>
  <si>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</si>
  <si>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</si>
  <si>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</si>
  <si>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</si>
  <si>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</si>
  <si>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</si>
  <si>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</si>
  <si>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</si>
  <si>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</si>
  <si>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</si>
  <si>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</si>
  <si>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</si>
  <si>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</si>
  <si>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</si>
  <si>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</si>
  <si>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</si>
  <si>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</si>
  <si>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</si>
  <si>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</si>
  <si>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</si>
  <si>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</si>
  <si>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</si>
  <si>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</si>
  <si>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</si>
  <si>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</si>
  <si>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</si>
  <si>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</si>
  <si>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</si>
  <si>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</si>
  <si>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</si>
  <si>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</si>
  <si>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</si>
  <si>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</si>
  <si>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</si>
  <si>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</si>
  <si>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</si>
  <si>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</si>
  <si>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</si>
  <si>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</si>
  <si>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</si>
  <si>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</si>
  <si>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</si>
  <si>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</si>
  <si>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</si>
  <si>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</si>
  <si>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</si>
  <si>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</si>
  <si>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</si>
  <si>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</si>
  <si>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</si>
  <si>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</si>
  <si>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</si>
  <si>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</si>
  <si>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</si>
  <si>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</si>
  <si>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</si>
  <si>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</si>
  <si>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</si>
  <si>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</si>
  <si>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</si>
  <si>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</si>
  <si>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</si>
  <si>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</si>
  <si>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</si>
  <si>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</si>
  <si>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</si>
  <si>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</si>
  <si>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</si>
  <si>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</si>
  <si>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</si>
  <si>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</si>
  <si>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</si>
  <si>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</si>
  <si>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</si>
  <si>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</si>
  <si>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</si>
  <si>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</si>
  <si>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</si>
  <si>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</si>
  <si>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</si>
  <si>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</si>
  <si>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</si>
  <si>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</si>
  <si>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</si>
  <si>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</si>
  <si>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</si>
  <si>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</si>
  <si>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</si>
  <si>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</si>
  <si>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</si>
  <si>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</si>
  <si>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</si>
  <si>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</si>
  <si>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</si>
  <si>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</si>
  <si>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</si>
  <si>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</si>
  <si>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</si>
  <si>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</si>
  <si>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</si>
  <si>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</si>
  <si>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</si>
  <si>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</si>
  <si>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</si>
  <si>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</si>
  <si>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</si>
  <si>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</si>
  <si>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</si>
  <si>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</si>
  <si>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</si>
  <si>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</si>
  <si>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</si>
  <si>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</si>
  <si>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</si>
  <si>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</si>
  <si>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</si>
  <si>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</si>
  <si>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</si>
  <si>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</si>
  <si>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</si>
  <si>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</si>
  <si>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</si>
  <si>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</si>
  <si>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</si>
  <si>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</si>
  <si>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</si>
  <si>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</si>
  <si>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</si>
  <si>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</si>
  <si>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</si>
  <si>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</si>
  <si>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</si>
  <si>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</si>
  <si>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</si>
  <si>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</si>
  <si>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</si>
  <si>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</si>
  <si>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</si>
  <si>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</si>
  <si>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</si>
  <si>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</si>
  <si>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</si>
  <si>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</si>
  <si>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</si>
  <si>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</si>
  <si>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</si>
  <si>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</si>
  <si>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</si>
  <si>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</si>
  <si>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</si>
  <si>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</si>
  <si>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</si>
  <si>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</si>
  <si>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</si>
  <si>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</si>
  <si>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</si>
  <si>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</si>
  <si>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</si>
  <si>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</si>
  <si>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</si>
  <si>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</si>
  <si>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</si>
  <si>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</si>
  <si>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</si>
  <si>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</si>
  <si>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</si>
  <si>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</si>
  <si>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</si>
  <si>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</si>
  <si>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</si>
  <si>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</si>
  <si>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</si>
  <si>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</si>
  <si>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</si>
  <si>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</si>
  <si>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</si>
  <si>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</si>
  <si>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</si>
  <si>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</si>
  <si>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</si>
  <si>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</si>
  <si>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</si>
  <si>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</si>
  <si>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</si>
  <si>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</si>
  <si>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</si>
  <si>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</si>
  <si>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</si>
  <si>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</si>
  <si>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</si>
  <si>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</si>
  <si>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</si>
  <si>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</si>
  <si>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</si>
  <si>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</si>
  <si>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</si>
  <si>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</si>
  <si>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</si>
  <si>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</si>
  <si>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</si>
  <si>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</si>
  <si>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</si>
  <si>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</si>
  <si>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</si>
  <si>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</si>
  <si>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</si>
  <si>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</si>
  <si>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</si>
  <si>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</si>
  <si>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</si>
  <si>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</si>
  <si>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</si>
  <si>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</si>
  <si>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</si>
  <si>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</si>
  <si>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</si>
  <si>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</si>
  <si>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</si>
  <si>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</si>
  <si>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</si>
  <si>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</si>
  <si>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</si>
  <si>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</si>
  <si>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</si>
  <si>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</si>
  <si>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</si>
  <si>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</si>
  <si>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</si>
  <si>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</si>
  <si>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</si>
  <si>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</si>
  <si>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</si>
  <si>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</si>
  <si>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</si>
  <si>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</si>
  <si>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</si>
  <si>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</si>
  <si>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</si>
  <si>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</si>
  <si>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</si>
  <si>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</si>
  <si>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</si>
  <si>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</si>
  <si>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</si>
  <si>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</si>
  <si>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</si>
  <si>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</si>
  <si>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</si>
  <si>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</si>
  <si>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</si>
  <si>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</si>
  <si>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</si>
  <si>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</si>
  <si>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</si>
  <si>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</si>
  <si>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</si>
  <si>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</si>
  <si>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</si>
  <si>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</si>
  <si>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</si>
  <si>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</si>
  <si>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</si>
  <si>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</si>
  <si>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</si>
  <si>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</si>
  <si>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</si>
  <si>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</si>
  <si>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</si>
  <si>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</si>
  <si>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</si>
  <si>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</si>
  <si>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</si>
  <si>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</si>
  <si>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</si>
  <si>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</si>
  <si>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</si>
  <si>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</si>
  <si>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</si>
  <si>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</si>
  <si>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</si>
  <si>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</si>
  <si>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</si>
  <si>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</si>
  <si>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</si>
  <si>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</si>
  <si>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</si>
  <si>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</si>
  <si>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</si>
  <si>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</si>
  <si>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</si>
  <si>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</si>
  <si>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</si>
  <si>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</si>
  <si>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</si>
  <si>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</si>
  <si>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</si>
  <si>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</si>
  <si>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</si>
  <si>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</si>
  <si>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</si>
  <si>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</si>
  <si>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</si>
  <si>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</si>
  <si>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</si>
  <si>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</si>
  <si>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</si>
  <si>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</si>
  <si>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</si>
  <si>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</si>
  <si>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</si>
  <si>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</si>
  <si>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</si>
  <si>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</si>
  <si>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</si>
  <si>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</si>
  <si>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</si>
  <si>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</si>
  <si>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</si>
  <si>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</si>
  <si>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</si>
  <si>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</si>
  <si>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</si>
  <si>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</si>
  <si>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</si>
  <si>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</si>
  <si>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</si>
  <si>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</si>
  <si>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</si>
  <si>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</si>
  <si>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</si>
  <si>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</si>
  <si>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</si>
  <si>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</si>
  <si>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</si>
  <si>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</si>
  <si>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</si>
  <si>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</si>
  <si>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</si>
  <si>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</si>
  <si>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</si>
  <si>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</si>
  <si>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</si>
  <si>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</si>
  <si>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</si>
  <si>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</si>
  <si>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</si>
  <si>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</si>
  <si>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</si>
  <si>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</si>
  <si>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</si>
  <si>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</si>
  <si>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</si>
  <si>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</si>
  <si>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</si>
  <si>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</si>
  <si>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</si>
  <si>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</si>
  <si>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</si>
  <si>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</si>
  <si>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</si>
  <si>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</si>
  <si>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</si>
  <si>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</si>
  <si>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</si>
  <si>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</si>
  <si>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</si>
  <si>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</si>
  <si>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</si>
  <si>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</si>
  <si>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</si>
  <si>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</si>
  <si>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</si>
  <si>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</si>
  <si>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</si>
  <si>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</si>
  <si>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</si>
  <si>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</si>
  <si>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</si>
  <si>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</si>
  <si>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</si>
  <si>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</si>
  <si>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</si>
  <si>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</si>
  <si>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</si>
  <si>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</si>
  <si>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</si>
  <si>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</si>
  <si>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</si>
  <si>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</si>
  <si>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</si>
  <si>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</si>
  <si>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</si>
  <si>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</si>
  <si>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</si>
  <si>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</si>
  <si>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</si>
  <si>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</si>
  <si>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</si>
  <si>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</si>
  <si>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</si>
  <si>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</si>
  <si>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</si>
  <si>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</si>
  <si>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</si>
  <si>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</si>
  <si>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</si>
  <si>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</si>
  <si>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</si>
  <si>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</si>
  <si>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</si>
  <si>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</si>
  <si>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</si>
  <si>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</si>
  <si>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</si>
  <si>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</si>
  <si>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</si>
  <si>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</si>
  <si>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</si>
  <si>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</si>
  <si>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</si>
  <si>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</si>
  <si>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</si>
  <si>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</si>
  <si>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</si>
  <si>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</si>
  <si>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</si>
  <si>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</si>
  <si>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</si>
  <si>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</si>
  <si>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</si>
  <si>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</si>
  <si>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</si>
  <si>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</si>
  <si>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</si>
  <si>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</si>
  <si>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</si>
  <si>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</si>
  <si>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</si>
  <si>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</si>
  <si>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</si>
  <si>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</si>
  <si>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</si>
  <si>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</si>
  <si>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</si>
  <si>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</si>
  <si>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</si>
  <si>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</si>
  <si>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</si>
  <si>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</si>
  <si>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</si>
  <si>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</si>
  <si>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</si>
  <si>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</si>
  <si>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</si>
  <si>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</si>
  <si>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</si>
  <si>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</si>
  <si>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</si>
  <si>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</si>
  <si>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</si>
  <si>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</si>
  <si>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</si>
  <si>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</si>
  <si>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</si>
  <si>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</si>
  <si>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</si>
  <si>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</si>
  <si>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</si>
  <si>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</si>
  <si>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</si>
  <si>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</si>
  <si>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</si>
  <si>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</si>
  <si>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</si>
  <si>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</si>
  <si>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</si>
  <si>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</si>
  <si>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</si>
  <si>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</si>
  <si>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</si>
  <si>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</si>
  <si>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</si>
  <si>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</si>
  <si>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</si>
  <si>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</si>
  <si>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</si>
  <si>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</si>
  <si>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</si>
  <si>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</si>
  <si>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</si>
  <si>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</si>
  <si>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</si>
  <si>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</si>
  <si>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</si>
  <si>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</si>
  <si>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</si>
  <si>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</si>
  <si>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</si>
  <si>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</si>
  <si>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</si>
  <si>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</si>
  <si>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</si>
  <si>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</si>
  <si>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</si>
  <si>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</si>
  <si>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</si>
  <si>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</si>
  <si>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</si>
  <si>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</si>
  <si>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</si>
  <si>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</si>
  <si>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</si>
  <si>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</si>
  <si>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</si>
  <si>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</si>
  <si>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</si>
  <si>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</si>
  <si>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</si>
  <si>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</si>
  <si>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</si>
  <si>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</si>
  <si>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</si>
  <si>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</si>
  <si>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</si>
  <si>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</si>
  <si>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</si>
  <si>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</si>
  <si>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</si>
  <si>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</si>
  <si>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</si>
  <si>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</si>
  <si>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</si>
  <si>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</si>
  <si>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</si>
  <si>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</si>
  <si>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</si>
  <si>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</si>
  <si>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</si>
  <si>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</si>
  <si>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</si>
  <si>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</si>
  <si>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</si>
  <si>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</si>
  <si>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</si>
  <si>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</si>
  <si>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</si>
  <si>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</si>
  <si>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</si>
  <si>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</si>
  <si>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</si>
  <si>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</si>
  <si>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</si>
  <si>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</si>
  <si>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</si>
  <si>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</si>
  <si>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</si>
  <si>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</si>
  <si>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</si>
  <si>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</si>
  <si>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</si>
  <si>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</si>
  <si>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</si>
  <si>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</si>
  <si>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</si>
  <si>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</si>
  <si>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</si>
  <si>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</si>
  <si>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</si>
  <si>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</si>
  <si>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</si>
  <si>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</si>
  <si>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</si>
  <si>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</si>
  <si>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</si>
  <si>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</si>
  <si>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</si>
  <si>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</si>
  <si>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</si>
  <si>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</si>
  <si>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</si>
  <si>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</si>
  <si>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</si>
  <si>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</si>
  <si>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</si>
  <si>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</si>
  <si>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</si>
  <si>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</si>
  <si>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</si>
  <si>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</si>
  <si>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</si>
  <si>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</si>
  <si>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</si>
  <si>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</si>
  <si>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</si>
  <si>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</si>
  <si>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</si>
  <si>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</si>
  <si>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</si>
  <si>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</si>
  <si>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</si>
  <si>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</si>
  <si>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</si>
  <si>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</si>
  <si>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</si>
  <si>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</si>
  <si>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</si>
  <si>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</si>
  <si>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</si>
  <si>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</si>
  <si>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</si>
  <si>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</si>
  <si>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</si>
  <si>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</si>
  <si>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</si>
  <si>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</si>
  <si>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</si>
  <si>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</si>
  <si>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</si>
  <si>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</si>
  <si>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</si>
  <si>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</si>
  <si>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</si>
  <si>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</si>
  <si>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</si>
  <si>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</si>
  <si>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</si>
  <si>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</si>
  <si>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</si>
  <si>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</si>
  <si>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</si>
  <si>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</si>
  <si>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</si>
  <si>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</si>
  <si>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</si>
  <si>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</si>
  <si>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</si>
  <si>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</si>
  <si>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</si>
  <si>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</si>
  <si>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</si>
  <si>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</si>
  <si>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</si>
  <si>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</si>
  <si>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</si>
  <si>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</si>
  <si>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</si>
  <si>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</si>
  <si>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</si>
  <si>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</si>
  <si>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</si>
  <si>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</si>
  <si>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</si>
  <si>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</si>
  <si>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</si>
  <si>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</si>
  <si>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</si>
  <si>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</si>
  <si>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</si>
  <si>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</si>
  <si>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</si>
  <si>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</si>
  <si>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</si>
  <si>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</si>
  <si>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</si>
  <si>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</si>
  <si>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</si>
  <si>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</si>
  <si>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</si>
  <si>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</si>
  <si>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</si>
  <si>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</si>
  <si>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</si>
  <si>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</si>
  <si>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</si>
  <si>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</si>
  <si>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</si>
  <si>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</si>
  <si>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</si>
  <si>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</si>
  <si>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</si>
  <si>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</si>
  <si>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</si>
  <si>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</si>
  <si>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</si>
  <si>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</si>
  <si>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</si>
  <si>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</si>
  <si>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</si>
  <si>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</si>
  <si>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</si>
  <si>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</si>
  <si>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</si>
  <si>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</si>
  <si>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</si>
  <si>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</si>
  <si>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</si>
  <si>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</si>
  <si>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</si>
  <si>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</si>
  <si>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</si>
  <si>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</si>
  <si>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</si>
  <si>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</si>
  <si>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</si>
  <si>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</si>
  <si>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</si>
  <si>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</si>
  <si>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</si>
  <si>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</si>
  <si>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</si>
  <si>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</si>
  <si>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</si>
  <si>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</si>
  <si>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</si>
  <si>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</si>
  <si>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</si>
  <si>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</si>
  <si>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</si>
  <si>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</si>
  <si>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</si>
  <si>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</si>
  <si>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</si>
  <si>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</si>
  <si>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</si>
  <si>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</si>
  <si>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</si>
  <si>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</si>
  <si>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</si>
  <si>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</si>
  <si>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</si>
  <si>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</si>
  <si>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</si>
  <si>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</si>
  <si>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</si>
  <si>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</si>
  <si>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</si>
  <si>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</si>
  <si>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</si>
  <si>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</si>
  <si>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</si>
  <si>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</si>
  <si>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</si>
  <si>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</si>
  <si>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</si>
  <si>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</si>
  <si>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</si>
  <si>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</si>
  <si>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</si>
  <si>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</si>
  <si>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</si>
  <si>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</si>
  <si>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</si>
  <si>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</si>
  <si>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</si>
  <si>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</si>
  <si>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</si>
  <si>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</si>
  <si>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</si>
  <si>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</si>
  <si>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</si>
  <si>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</si>
  <si>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</si>
  <si>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</si>
  <si>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</si>
  <si>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</si>
  <si>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</si>
  <si>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</si>
  <si>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</si>
  <si>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</si>
  <si>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</si>
  <si>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</si>
  <si>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</si>
  <si>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</si>
  <si>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</si>
  <si>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</si>
  <si>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</si>
  <si>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</si>
  <si>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</si>
  <si>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</si>
  <si>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</si>
  <si>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</si>
  <si>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</si>
  <si>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</si>
  <si>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</si>
  <si>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</si>
  <si>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</si>
  <si>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</si>
  <si>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</si>
  <si>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</si>
  <si>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</si>
  <si>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</si>
  <si>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</si>
  <si>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</si>
  <si>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</si>
  <si>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</si>
  <si>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</si>
  <si>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</si>
  <si>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</si>
  <si>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</si>
  <si>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</si>
  <si>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</si>
  <si>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</si>
  <si>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</si>
  <si>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</si>
  <si>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</si>
  <si>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</si>
  <si>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</si>
  <si>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</si>
  <si>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</si>
  <si>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</si>
  <si>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</si>
  <si>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</si>
  <si>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</si>
  <si>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</si>
  <si>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</si>
  <si>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</si>
  <si>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</si>
  <si>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</si>
  <si>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</si>
  <si>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</si>
  <si>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</si>
  <si>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</si>
  <si>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</si>
  <si>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</si>
  <si>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</si>
  <si>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</si>
  <si>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</si>
  <si>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</si>
  <si>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</si>
  <si>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</si>
  <si>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</si>
  <si>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</si>
  <si>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</si>
  <si>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</si>
  <si>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</si>
  <si>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</si>
  <si>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</si>
  <si>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</si>
  <si>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</si>
  <si>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</si>
  <si>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</si>
  <si>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</si>
  <si>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</si>
  <si>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</si>
  <si>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</si>
  <si>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</si>
  <si>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</si>
  <si>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</si>
  <si>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</si>
  <si>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</si>
  <si>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</si>
  <si>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</si>
  <si>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</si>
  <si>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</si>
  <si>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</si>
  <si>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</si>
  <si>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</si>
  <si>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</si>
  <si>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</si>
  <si>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</si>
  <si>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</si>
  <si>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</si>
  <si>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</si>
  <si>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</si>
  <si>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</si>
  <si>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</si>
  <si>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</si>
  <si>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</si>
  <si>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</si>
  <si>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</si>
  <si>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</si>
  <si>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</si>
  <si>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</si>
  <si>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</si>
  <si>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</si>
  <si>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</si>
  <si>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</si>
  <si>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</si>
  <si>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</si>
  <si>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</si>
  <si>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</si>
  <si>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</si>
  <si>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</si>
  <si>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</si>
  <si>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</si>
  <si>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</si>
  <si>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</si>
  <si>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</si>
  <si>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</si>
  <si>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</si>
  <si>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</si>
  <si>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</si>
  <si>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</si>
  <si>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</si>
  <si>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</si>
  <si>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</si>
  <si>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</si>
  <si>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</si>
  <si>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</si>
  <si>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</si>
  <si>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</si>
  <si>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</si>
  <si>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</si>
  <si>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</si>
  <si>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</si>
  <si>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</si>
  <si>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</si>
  <si>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</si>
  <si>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</si>
  <si>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</si>
  <si>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</si>
  <si>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</si>
  <si>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</si>
  <si>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</si>
  <si>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</si>
  <si>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</si>
  <si>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</si>
  <si>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</si>
  <si>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</si>
  <si>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</si>
  <si>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</si>
  <si>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</si>
  <si>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</si>
  <si>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</si>
  <si>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</si>
  <si>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</si>
  <si>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</si>
  <si>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</si>
  <si>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</si>
  <si>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</si>
  <si>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</si>
  <si>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</si>
  <si>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</si>
  <si>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</si>
  <si>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</si>
  <si>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</si>
  <si>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</si>
  <si>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</si>
  <si>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</si>
  <si>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</si>
  <si>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</si>
  <si>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</si>
  <si>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</si>
  <si>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</si>
  <si>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</si>
  <si>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</si>
  <si>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</si>
  <si>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</si>
  <si>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</si>
  <si>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</si>
  <si>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</si>
  <si>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</si>
  <si>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</si>
  <si>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</si>
  <si>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</si>
  <si>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</si>
  <si>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</si>
  <si>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</si>
  <si>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</si>
  <si>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</si>
  <si>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</si>
  <si>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</si>
  <si>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</si>
  <si>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</si>
  <si>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</si>
  <si>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</si>
  <si>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</si>
  <si>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</si>
  <si>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</si>
  <si>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</si>
  <si>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</si>
  <si>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</si>
  <si>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</si>
  <si>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</si>
  <si>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</si>
  <si>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</si>
  <si>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</si>
  <si>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</si>
  <si>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</si>
  <si>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</si>
  <si>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</si>
  <si>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</si>
  <si>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</si>
  <si>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</si>
  <si>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</si>
  <si>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</si>
  <si>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</si>
  <si>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</si>
  <si>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</si>
  <si>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</si>
  <si>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</si>
  <si>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</si>
  <si>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</si>
  <si>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</si>
  <si>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</si>
  <si>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</si>
  <si>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</si>
  <si>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</si>
  <si>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</si>
  <si>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</si>
  <si>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</si>
  <si>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</si>
  <si>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</si>
  <si>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</si>
  <si>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</si>
  <si>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</si>
  <si>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</si>
  <si>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</si>
  <si>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</si>
  <si>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</si>
  <si>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</si>
  <si>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</si>
  <si>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</si>
  <si>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</si>
  <si>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</si>
  <si>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</si>
  <si>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</si>
  <si>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</si>
  <si>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</si>
  <si>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</si>
  <si>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</si>
  <si>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</si>
  <si>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</si>
  <si>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</si>
  <si>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</si>
  <si>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</si>
  <si>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</si>
  <si>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</si>
  <si>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</si>
  <si>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</si>
  <si>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</si>
  <si>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</si>
  <si>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</si>
  <si>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</si>
  <si>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</si>
  <si>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</si>
  <si>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</si>
  <si>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</si>
  <si>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</si>
  <si>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</si>
  <si>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</si>
  <si>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</si>
  <si>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</si>
  <si>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</si>
  <si>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</si>
  <si>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</si>
  <si>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</si>
  <si>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</si>
  <si>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</si>
  <si>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</si>
  <si>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</si>
  <si>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</si>
  <si>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</si>
  <si>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</si>
  <si>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</si>
  <si>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</si>
  <si>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</si>
  <si>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</si>
  <si>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</si>
  <si>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</si>
  <si>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</si>
  <si>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</si>
  <si>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</si>
  <si>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</si>
  <si>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</si>
  <si>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</si>
  <si>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</si>
  <si>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</si>
  <si>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</si>
  <si>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</si>
  <si>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</si>
  <si>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</si>
  <si>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</si>
  <si>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</si>
  <si>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</si>
  <si>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</si>
  <si>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</si>
  <si>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</si>
  <si>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</si>
  <si>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</si>
  <si>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</si>
  <si>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</si>
  <si>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</si>
  <si>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</si>
  <si>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</si>
  <si>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</si>
  <si>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</si>
  <si>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</si>
  <si>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</si>
  <si>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</si>
  <si>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</si>
  <si>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</si>
  <si>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</si>
  <si>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</si>
  <si>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</si>
  <si>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</si>
  <si>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</si>
  <si>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</si>
  <si>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</si>
  <si>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</si>
  <si>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</si>
  <si>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</si>
  <si>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</si>
  <si>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</si>
  <si>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</si>
  <si>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</si>
  <si>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</si>
  <si>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</si>
  <si>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</si>
  <si>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</si>
  <si>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</si>
  <si>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</si>
  <si>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</si>
  <si>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</si>
  <si>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</si>
  <si>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</si>
  <si>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</si>
  <si>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</si>
  <si>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</si>
  <si>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</si>
  <si>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</si>
  <si>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</si>
  <si>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</si>
  <si>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</si>
  <si>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</si>
  <si>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</si>
  <si>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</si>
  <si>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</si>
  <si>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</si>
  <si>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</si>
  <si>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</si>
  <si>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</si>
  <si>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</si>
  <si>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</si>
  <si>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</si>
  <si>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</si>
  <si>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</si>
  <si>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</si>
  <si>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</si>
  <si>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</si>
  <si>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</si>
  <si>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</si>
  <si>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</si>
  <si>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</si>
  <si>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</si>
  <si>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</si>
  <si>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</si>
  <si>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</si>
  <si>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</si>
  <si>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</si>
  <si>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</si>
  <si>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</si>
  <si>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</si>
  <si>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</si>
  <si>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</si>
  <si>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</si>
  <si>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</si>
  <si>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</si>
  <si>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</si>
  <si>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</si>
  <si>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</si>
  <si>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</si>
  <si>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</si>
  <si>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</si>
  <si>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</si>
  <si>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</si>
  <si>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</si>
  <si>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</si>
  <si>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</si>
  <si>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</si>
  <si>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</si>
  <si>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</si>
  <si>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</si>
  <si>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</si>
  <si>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</si>
  <si>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</si>
  <si>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</si>
  <si>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</si>
  <si>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</si>
  <si>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</si>
  <si>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</si>
  <si>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</si>
  <si>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</si>
  <si>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</si>
  <si>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</si>
  <si>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</si>
  <si>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</si>
  <si>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</si>
  <si>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</si>
  <si>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</si>
  <si>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</si>
  <si>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</si>
  <si>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</si>
  <si>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</si>
  <si>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</si>
  <si>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</si>
  <si>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</si>
  <si>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</si>
  <si>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</si>
  <si>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</si>
  <si>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</si>
  <si>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</si>
  <si>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</si>
  <si>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</si>
  <si>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</si>
  <si>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</si>
  <si>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</si>
  <si>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</si>
  <si>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</si>
  <si>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</si>
  <si>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</si>
  <si>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</si>
  <si>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</si>
  <si>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</si>
  <si>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</si>
  <si>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</si>
  <si>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</si>
  <si>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</si>
  <si>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</si>
  <si>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</si>
  <si>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</si>
  <si>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</si>
  <si>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</si>
  <si>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</si>
  <si>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</si>
  <si>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</si>
  <si>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</si>
  <si>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</si>
  <si>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</si>
  <si>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</si>
  <si>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</si>
  <si>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</si>
  <si>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</si>
  <si>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</si>
  <si>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</si>
  <si>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</si>
  <si>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</si>
  <si>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</si>
  <si>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</si>
  <si>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</si>
  <si>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</si>
  <si>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</si>
  <si>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</si>
  <si>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</si>
  <si>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</si>
  <si>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</si>
  <si>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</si>
  <si>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</si>
  <si>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</si>
  <si>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</si>
  <si>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</si>
  <si>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</si>
  <si>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</si>
  <si>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</si>
  <si>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</si>
  <si>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</si>
  <si>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</si>
  <si>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</si>
  <si>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</si>
  <si>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</si>
  <si>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</si>
  <si>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</si>
  <si>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</si>
  <si>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</si>
  <si>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</si>
  <si>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</si>
  <si>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</si>
  <si>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</si>
  <si>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</si>
  <si>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</si>
  <si>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</si>
  <si>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</si>
  <si>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</si>
  <si>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</si>
  <si>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</si>
  <si>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</si>
  <si>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</si>
  <si>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</si>
  <si>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</si>
  <si>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</si>
  <si>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</si>
  <si>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</si>
  <si>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</si>
  <si>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</si>
  <si>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</si>
  <si>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</si>
  <si>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</si>
  <si>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</si>
  <si>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</si>
  <si>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</si>
  <si>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</si>
  <si>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</si>
  <si>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</si>
  <si>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team on way need60 min //Sceco complain #2904279343</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</si>
  <si>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</si>
  <si>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</si>
  <si>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</si>
  <si>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</si>
  <si>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</si>
  <si>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</si>
  <si>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</si>
  <si>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</si>
  <si>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</si>
  <si>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</si>
  <si>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</si>
  <si>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</si>
  <si>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</si>
  <si>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</si>
  <si>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</si>
  <si>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</si>
  <si>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</si>
  <si>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Sceco failure issue and team save Hub site KMMD0722</t>
  </si>
  <si>
    <t>PCM-20251213-00000557</t>
  </si>
  <si>
    <t>120 M</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</si>
  <si>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</si>
  <si>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</si>
  <si>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</si>
  <si>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</si>
  <si>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</si>
  <si>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</si>
  <si>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</si>
  <si>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</si>
  <si>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</si>
  <si>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</si>
  <si>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</si>
  <si>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</si>
  <si>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</si>
  <si>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PCM-20251213-00000335</t>
  </si>
  <si>
    <t xml:space="preserve"> Sececo failure &amp; load not shifted on batteries due 2 batteries locked, will secure site with PG, also TE team will check &amp; unlocke the batteries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</si>
</sst>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0" totalsRowShown="0" headerRowDxfId="97" dataDxfId="96" headerRowBorderDxfId="94" tableBorderDxfId="95" totalsRowBorderDxfId="93">
  <autoFilter ref="A1:L1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8" totalsRowShown="0" headerRowDxfId="30" dataDxfId="29" headerRowBorderDxfId="27" tableBorderDxfId="28">
  <autoFilter ref="A1:M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1" totalsRowShown="0" headerRowDxfId="13" tableBorderDxfId="12">
  <autoFilter ref="A1:L34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341.52108749999752</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0.10401574074057862</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46004.469513425924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46004.469513425924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46004.469513425924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46004.469513425924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46004.469513425924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46004.469513425924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46004.469513425924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46004.469513425924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46004.469513425924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46004.469513425924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46004.469513425924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46004.469513425924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46004.469513425924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46004.469513425924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46004.469513425924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46004.469513425924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46004.469513425924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46004.469513425924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46004.469513425924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46004.469513425924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46004.469513425924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46004.469513425924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46004.469513425924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46004.469513425924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46004.469513425924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46004.469513425924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46004.469513425924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46004.469513425924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46004.469513425924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46004.469513425924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46004.469513425924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46004.469513425924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46004.469513425924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46004.469513425924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46004.469513425924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46004.469513425924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46004.469513425924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46004.469513425924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46004.469513425924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46004.469513425924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46004.469513425924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46004.469513425924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46004.469513425924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46004.469513425924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46004.469513425924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46004.469513425924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46004.469513425924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46004.469513425924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46004.469513425924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46004.469513425924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46004.469513425924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46004.469513425924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46004.469513425924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46004.469513425924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46004.469513425924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46004.469513425924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46004.469513425924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46004.469513425924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46004.469513425924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46004.469513425924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46004.469513425924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46004.469513425924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46004.469513425924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46004.469513425924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46004.469513425924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46004.469513425924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46004.469513425924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46004.469513425924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46004.469513425924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46004.469513425924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46004.469513425924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46004.469513425924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46004.469513425924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46004.469513425924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46004.469513425924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46004.469513425924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46004.469513425924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46004.469513425924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46004.469513425924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46004.469513425924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46004.469513425924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46004.469513425924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46004.469513425924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46004.469513425924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46004.469513425924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46004.469513425924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46004.469513425924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46004.469513425924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46004.469513425924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46004.469513425924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46004.469513425924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46004.469513425924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46004.469513425924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46004.469513425924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46004.469513425924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46004.469513425924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46004.469513425924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46004.469513425924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46004.469513425924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46004.469513425924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46004.469513425924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46004.469513425924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46004.469513425924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46004.469513425924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46004.469513425924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46004.469513425924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46004.469513425924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46004.469513425924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46004.469513425924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46004.469513425924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46004.469513425924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46004.469513425924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46004.469513425924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46004.469513425924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46004.469513425924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46004.469513425924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46004.469513425924</v>
      </c>
      <c r="H120" s="121"/>
      <c r="I120" s="123" t="str">
        <f>IFERROR(VLOOKUP(D120,DB!A:F,6,0),"")</f>
        <v/>
      </c>
      <c r="J120" s="123" t="str">
        <f>IFERROR(VLOOKUP(D120,DB!A:G,7,0),"")</f>
        <v/>
      </c>
      <c r="K120" s="119"/>
      <c r="L120" s="118" t="str">
        <f>IFERROR(VLOOKUP(D120,DB!A:I,9,0),"")</f>
        <v/>
      </c>
    </row>
  </sheetData>
  <customSheetViews>
    <customSheetView guid="{F6042A99-DD27-4453-835D-0834D95730CC}" filter="1" showAutoFilter="1">
      <pageMargins left="0" right="0" top="0" bottom="0" header="0" footer="0"/>
      <autoFilter ref="B1:M1" xr:uid="{30CB1C93-30B4-40FB-B582-CB425FC081A9}"/>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179.46967546296219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20.082094444442191</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7.1141314814813086</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3.6376037037043716</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46004.469513425924</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46004.469513425924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46004.469513425924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46004.469513425924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46004.469513425924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46004.469513425924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46004.469513425924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46004.469513425924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46004.469513425924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46004.469513425924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46004.469513425924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46004.469513425924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46004.469513425924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46004.469513425924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46004.469513425924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46004.469513425924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46004.469513425924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46004.469513425924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46004.469513425924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46004.469513425924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46004.469513425924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46004.469513425924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46004.469513425924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46004.469513425924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46004.469513425924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46004.469513425924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46004.469513425924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46004.469513425924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46004.469513425924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46004.469513425924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46004.469513425924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46004.469513425924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46004.469513425924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46004.469513425924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46004.469513425924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46004.469513425924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46004.469513425924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46004.469513425924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46004.469513425924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46004.469513425924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46004.469513425924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46004.469513425924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46004.469513425924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46004.469513425924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46004.469513425924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46004.469513425924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46004.469513425924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46004.469513425924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46004.469513425924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46004.469513425924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46004.469513425924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46004.469513425924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46004.469513425924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46004.469513425924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46004.469513425924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46004.469513425924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46004.469513425924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46004.469513425924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46004.469513425924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46004.469513425924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46004.469513425924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46004.469513425924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46004.469513425924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46004.469513425924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46004.469513425924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46004.469513425924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46004.469513425924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46004.469513425924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46004.469513425924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46004.469513425924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46004.469513425924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46004.469513425924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46004.469513425924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46004.469513425924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46004.469513425924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46004.469513425924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46004.469513425924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46004.469513425924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46004.469513425924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46004.469513425924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46004.469513425924</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46004.469513425924</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46004.469513425924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46004.469513425924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46004.469513425924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46004.469513425924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46004.469513425924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46004.469513425924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46004.469513425924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46004.469513425924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46004.469513425924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46004.469513425924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46004.469513425924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46004.469513425924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46004.469513425924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46004.469513425924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46004.469513425924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46004.469513425924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46004.469513425924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46004.469513425924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46004.469513425924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46004.469513425924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46004.469513425924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46004.469513425924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46004.469513425924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46004.469513425924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46004.469513425924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46004.469513425924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46004.469513425924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46004.469513425924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46004.469513425924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46004.469513425924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46004.469513425924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46004.469513425924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46004.469513425924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46004.469513425924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46004.469513425924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46004.469513425924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46004.469513425924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46004.469513425924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46004.469513425924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46004.469513425924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46004.469513425924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46004.469513425924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46004.469513425924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46004.469513425924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46004.469513425924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46004.469513425924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46004.469513425924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46004.469513425924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46004.469513425924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46004.469513425924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46004.469513425924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46004.469513425924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46004.469513425924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46004.469513425924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46004.469513425924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46004.469513425924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46004.469513425924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46004.469513425924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46004.469513425924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46004.469513425924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46004.469513425924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46004.469513425924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46004.469513425924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46004.469513425924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46004.469513425924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46004.469513425924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46004.469513425924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46004.469513425924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46004.469513425924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46004.469513425924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46004.469513425924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46004.469513425924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46004.469513425924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46004.469513425924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46004.469513425924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46004.469513425924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46004.469513425924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46004.469513425924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46004.469513425924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46004.469513425924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46004.469513425924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46004.469513425924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46004.469513425924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46004.469513425924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46004.469513425924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46004.469513425924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46004.469513425924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46004.469513425924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46004.469513425924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46004.469513425924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46004.469513425924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46004.469513425924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46004.469513425924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46004.469513425924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46004.469513425924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46004.469513425924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46004.469513425924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46004.469513425924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46004.469513425924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46004.469513425924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46004.469513425924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46004.469513425924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46004.469513425924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46004.469513425924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46004.469513425924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46004.469513425924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46004.469513425924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46004.469513425924</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46004.469513425924</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46004.469513425924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46004.469513425924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46004.469513425924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46004.469513425924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46004.469513425924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46004.469513425924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46004.469513425924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46004.469513425924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46004.469513425924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46004.469513425924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46004.469513425924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46004.469513425924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46004.469513425924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46004.469513425924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46004.469513425924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46004.469513425924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46004.469513425924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46004.469513425924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46004.469513425924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46004.469513425924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46004.469513425924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46004.469513425924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46004.469513425924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46004.469513425924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46004.469513425924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46004.469513425924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46004.469513425924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46004.469513425924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46004.469513425924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46004.469513425924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46004.469513425924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46004.469513425924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46004.469513425924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46004.469513425924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46004.469513425924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46004.469513425924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46004.469513425924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46004.469513425924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46004.469513425924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46004.469513425924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46004.469513425924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46004.469513425924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46004.469513425924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46004.469513425924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46004.469513425924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46004.469513425924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46004.469513425924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46004.469513425924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46004.469513425924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46004.469513425924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46004.469513425924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46004.469513425924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46004.469513425924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46004.469513425924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46004.469513425924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46004.469513425924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46004.469513425924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46004.469513425924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46004.469513425924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46004.469513425924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46004.469513425924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46004.469513425924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46004.469513425924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46004.469513425924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46004.469513425924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46004.469513425924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46004.469513425924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46004.469513425924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46004.469513425924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46004.469513425924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46004.469513425924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46004.469513425924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46004.469513425924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46004.469513425924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46004.469513425924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46004.469513425924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46004.469513425924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46004.469513425924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46004.469513425924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46004.469513425924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46004.469513425924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46004.469513425924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46004.469513425924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46004.469513425924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46004.469513425924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46004.469513425924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46004.469513425924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46004.469513425924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46004.469513425924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46004.469513425924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46004.469513425924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46004.469513425924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46004.469513425924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46004.469513425924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46004.469513425924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46004.469513425924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46004.469513425924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46004.469513425924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46004.469513425924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46004.469513425924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46004.469513425924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46004.469513425924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46004.469513425924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46004.469513425924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46004.469513425924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46004.469513425924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46004.469513425924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46004.469513425924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46004.469513425924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46004.469513425924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46004.469513425924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46004.469513425924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46004.469513425924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46004.469513425924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46004.469513425924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46004.469513425924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46004.469513425924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46004.469513425924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46004.469513425924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46004.469513425924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46004.469513425924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46004.469513425924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46004.469513425924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46004.469513425924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46004.469513425924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46004.469513425924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46004.469513425924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46004.469513425924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46004.469513425924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46004.469513425924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46004.469513425924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46004.469513425924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46004.469513425924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46004.469513425924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46004.469513425924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46004.469513425924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46004.469513425924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46004.469513425924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46004.469513425924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46004.469513425924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46004.469513425924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46004.469513425924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46004.469513425924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46004.469513425924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46004.469513425924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46004.469513425924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46004.469513425924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46004.469513425924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46004.469513425924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46004.469513425924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46004.469513425924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46004.469513425924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46004.469513425924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46004.469513425924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46004.469513425924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46004.469513425924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46004.469513425924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46004.469513425924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46004.469513425924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46004.469513425924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46004.469513425924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46004.469513425924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46004.469513425924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46004.469513425924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46004.469513425924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46004.469513425924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46004.469513425924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46004.469513425924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46004.469513425924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46004.469513425924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46004.469513425924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46004.469513425924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46004.469513425924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46004.469513425924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46004.469513425924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46004.469513425924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46004.469513425924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46004.469513425924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46004.469513425924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46004.469513425924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46004.469513425924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46004.469513425924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46004.469513425924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46004.469513425924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46004.469513425924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46004.469513425924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46004.469513425924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46004.469513425924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46004.469513425924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46004.469513425924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46004.469513425924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46004.469513425924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46004.469513425924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46004.469513425924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46004.469513425924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46004.469513425924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46004.469513425924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46004.469513425924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46004.469513425924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46004.469513425924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46004.469513425924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46004.469513425924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46004.469513425924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46004.469513425924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46004.469513425924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46004.469513425924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46004.469513425924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46004.469513425924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46004.469513425924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46004.469513425924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46004.469513425924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46004.469513425924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46004.469513425924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46004.469513425924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46004.469513425924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46004.469513425924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46004.469513425924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46004.469513425924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46004.469513425924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46004.469513425924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46004.469513425924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46004.469513425924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46004.469513425924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46004.469513425924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46004.469513425924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46004.469513425924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46004.469513425924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46004.469513425924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46004.469513425924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46004.469513425924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46004.469513425924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46004.469513425924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46004.469513425924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46004.469513425924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46004.469513425924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46004.469513425924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46004.469513425924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46004.469513425924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46004.469513425924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46004.469513425924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46004.469513425924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46004.469513425924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46004.469513425924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46004.469513425924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46004.469513425924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46004.469513425924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46004.469513425924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46004.469513425924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46004.469513425924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46004.469513425924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46004.469513425924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46004.469513425924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46004.469513425924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46004.469513425924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46004.469513425924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46004.469513425924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46004.469513425924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46004.469513425924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46004.469513425924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46004.469513425924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46004.469513425924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46004.469513425924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46004.469513425924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46004.469513425924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46004.469513425924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46004.469513425924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46004.469513425924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46004.469513425924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46004.469513425924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46004.469513425924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46004.469513425924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46004.469513425924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46004.469513425924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46004.469513425924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46004.469513425924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46004.469513425924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46004.469513425924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46004.469513425924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46004.469513425924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46004.469513425924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46004.469513425924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46004.469513425924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46004.469513425924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46004.469513425924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46004.469513425924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46004.469513425924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46004.469513425924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46004.469513425924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46004.469513425924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46004.469513425924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46004.469513425924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46004.469513425924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46004.469513425924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46004.469513425924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46004.469513425924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46004.469513425924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46004.469513425924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46004.469513425924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46004.469513425924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46004.469513425924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46004.469513425924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46004.469513425924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46004.469513425924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46004.469513425924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46004.469513425924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46004.469513425924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46004.469513425924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46004.469513425924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46004.469513425924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46004.469513425924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46004.469513425924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46004.469513425924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46004.469513425924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46004.469513425924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46004.469513425924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46004.469513425924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46004.469513425924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46004.469513425924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46004.469513425924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46004.469513425924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46004.469513425924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46004.469513425924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46004.469513425924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46004.469513425924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46004.469513425924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46004.469513425924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46004.469513425924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46004.469513425924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46004.469513425924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46004.469513425924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46004.469513425924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46004.469513425924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46004.469513425924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46004.469513425924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46004.469513425924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46004.469513425924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46004.469513425924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46004.469513425924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46004.469513425924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46004.469513425924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46004.469513425924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46004.469513425924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46004.469513425924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46004.469513425924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46004.469513425924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46004.469513425924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46004.469513425924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46004.469513425924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46004.469513425924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46004.469513425924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46004.469513425924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46004.469513425924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46004.469513425924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46004.469513425924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46004.469513425924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46004.469513425924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46004.469513425924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46004.469513425924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46004.469513425924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46004.469513425924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46004.469513425924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46004.469513425924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46004.469513425924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46004.469513425924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46004.469513425924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46004.469513425924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46004.469513425924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46004.469513425924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46004.469513425924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46004.469513425924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46004.469513425924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46004.469513425924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46004.469513425924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46004.469513425924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46004.469513425924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46004.469513425924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46004.469513425924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46004.469513425924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46004.469513425924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46004.469513425924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46004.469513425924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46004.469513425924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46004.469513425924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46004.469513425924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46004.469513425924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46004.469513425924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46004.469513425924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46004.469513425924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46004.469513425924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46004.469513425924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46004.469513425924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46004.469513425924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46004.469513425924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46004.469513425924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46004.469513425924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46004.469513425924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46004.469513425924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46004.469513425924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46004.469513425924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46004.469513425924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46004.469513425924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46004.469513425924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46004.469513425924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46004.469513425924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46004.469513425924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46004.469513425924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46004.469513425924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46004.469513425924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46004.469513425924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46004.469513425924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46004.469513425924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46004.469513425924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46004.469513425924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46004.469513425924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46004.469513425924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46004.469513425924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46004.469513425924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46004.469513425924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46004.469513425924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46004.469513425924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46004.469513425924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46004.469513425924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46004.469513425924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46004.469513425924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46004.469513425924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46004.469513425924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46004.469513425924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46004.469513425924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46004.469513425924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46004.469513425924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46004.469513425924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46004.469513425924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46004.469513425924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46004.469513425924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46004.469513425924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46004.469513425924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46004.469513425924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46004.469513425924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46004.469513425924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46004.469513425924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46004.469513425924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46004.469513425924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46004.469513425924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46004.469513425924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46004.469513425924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46004.469513425924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46004.469513425924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46004.469513425924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46004.469513425924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46004.469513425924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46004.469513425924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46004.469513425924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46004.469513425924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46004.469513425924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46004.469513425924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46004.469513425924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46004.469513425924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46004.469513425924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46004.469513425924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46004.469513425924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46004.469513425924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46004.469513425924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46004.469513425924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46004.469513425924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46004.469513425924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46004.469513425924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46004.469513425924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46004.469513425924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46004.469513425924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46004.469513425924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46004.469513425924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46004.469513425924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46004.469513425924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46004.469513425924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46004.469513425924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46004.469513425924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46004.469513425924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46004.469513425924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46004.469513425924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46004.469513425924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46004.469513425924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46004.469513425924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46004.469513425924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46004.469513425924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46004.469513425924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46004.469513425924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46004.469513425924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46004.469513425924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46004.469513425924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46004.469513425924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46004.469513425924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46004.469513425924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46004.469513425924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46004.469513425924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46004.469513425924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46004.469513425924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46004.469513425924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46004.469513425924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46004.469513425924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46004.469513425924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46004.469513425924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46004.469513425924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46004.469513425924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46004.469513425924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46004.469513425924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46004.469513425924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46004.469513425924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46004.469513425924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46004.469513425924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46004.469513425924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46004.469513425924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46004.469513425924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46004.469513425924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46004.469513425924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46004.469513425924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46004.469513425924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46004.469513425924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46004.469513425924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46004.469513425924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46004.469513425924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46004.469513425924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46004.469513425924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46004.469513425924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46004.469513425924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46004.469513425924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46004.469513425924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46004.469513425924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46004.469513425924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46004.469513425924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46004.469513425924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46004.469513425924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46004.469513425924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46004.469513425924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46004.469513425924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46004.469513425924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46004.469513425924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46004.469513425924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46004.469513425924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46004.469513425924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46004.469513425924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46004.469513425924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46004.469513425924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46004.469513425924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46004.469513425924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46004.469513425924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46004.469513425924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46004.469513425924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46004.469513425924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46004.469513425924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46004.469513425924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46004.469513425924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46004.469513425924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46004.469513425924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46004.469513425924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46004.469513425924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46004.469513425924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46004.469513425924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46004.469513425924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46004.469513425924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46004.469513425924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46004.469513425924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46004.469513425924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46004.469513425924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46004.469513425924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46004.469513425924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46004.469513425924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46004.469513425924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46004.469513425924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46004.469513425924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46004.469513425924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46004.469513425924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46004.469513425924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46004.469513425924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46004.469513425924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46004.469513425924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46004.469513425924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46004.469513425924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46004.469513425924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46004.469513425924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46004.469513425924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46004.469513425924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46004.469513425924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46004.469513425924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46004.469513425924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46004.469513425924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46004.469513425924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46004.469513425924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46004.469513425924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46004.469513425924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46004.469513425924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46004.469513425924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46004.469513425924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46004.469513425924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46004.469513425924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46004.469513425924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46004.469513425924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46004.469513425924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46004.469513425924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46004.469513425924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46004.469513425924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46004.469513425924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46004.469513425924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46004.469513425924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46004.469513425924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46004.469513425924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46004.469513425924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46004.469513425924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46004.469513425924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46004.469513425924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46004.469513425924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46004.469513425924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46004.469513425924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46004.469513425924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46004.469513425924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46004.469513425924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46004.469513425924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46004.469513425924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46004.469513425924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46004.469513425924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46004.469513425924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46004.469513425924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46004.469513425924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46004.469513425924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46004.469513425924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46004.469513425924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46004.469513425924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46004.469513425924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46004.469513425924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46004.469513425924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46004.469513425924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46004.469513425924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46004.469513425924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46004.469513425924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46004.469513425924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46004.469513425924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46004.469513425924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46004.469513425924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46004.469513425924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46004.469513425924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46004.469513425924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46004.469513425924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46004.469513425924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46004.469513425924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46004.469513425924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46004.469513425924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46004.469513425924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46004.469513425924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46004.469513425924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46004.469513425924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46004.469513425924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46004.469513425924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46004.469513425924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46004.469513425924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46004.469513425924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46004.469513425924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46004.469513425924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46004.469513425924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46004.469513425924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46004.469513425924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46004.469513425924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46004.469513425924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46004.469513425924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46004.469513425924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46004.469513425924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46004.469513425924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46004.469513425924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46004.469513425924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46004.469513425924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46004.469513425924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46004.469513425924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46004.469513425924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46004.469513425924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46004.469513425924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46004.469513425924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46004.469513425924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46004.469513425924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46004.469513425924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46004.469513425924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46004.469513425924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46004.469513425924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46004.469513425924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46004.469513425924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46004.469513425924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46004.469513425924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46004.469513425924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46004.469513425924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46004.469513425924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46004.469513425924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46004.469513425924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46004.469513425924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46004.469513425924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46004.469513425924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46004.469513425924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46004.469513425924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46004.469513425924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46004.469513425924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46004.469513425924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46004.469513425924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46004.469513425924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46004.469513425924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46004.469513425924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46004.469513425924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46004.469513425924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46004.469513425924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46004.469513425924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46004.469513425924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46004.469513425924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46004.469513425924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46004.469513425924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46004.469513425924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46004.469513425924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46004.469513425924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46004.469513425924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46004.469513425924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46004.469513425924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46004.469513425924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46004.469513425924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46004.469513425924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46004.469513425924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46004.469513425924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46004.469513425924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46004.469513425924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46004.469513425924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46004.469513425924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46004.469513425924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46004.469513425924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46004.469513425924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46004.469513425924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46004.469513425924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46004.469513425924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46004.469513425924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46004.469513425924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46004.469513425924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46004.469513425924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46004.469513425924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46004.469513425924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46004.469513425924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46004.469513425924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46004.469513425924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46004.469513425924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46004.469513425924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46004.469513425924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46004.469513425924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46004.469513425924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46004.469513425924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46004.469513425924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46004.469513425924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46004.469513425924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46004.469513425924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46004.469513425924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46004.469513425924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46004.469513425924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46004.469513425924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46004.469513425924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46004.469513425924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46004.469513425924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46004.469513425924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46004.469513425924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46004.469513425924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46004.469513425924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46004.469513425924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46004.469513425924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46004.469513425924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46004.469513425924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46004.469513425924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46004.469513425924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46004.469513425924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46004.469513425924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46004.469513425924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46004.469513425924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46004.469513425924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46004.469513425924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46004.469513425924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46004.469513425924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46004.469513425924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46004.469513425924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46004.469513425924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46004.469513425924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46004.469513425924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46004.469513425924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46004.469513425924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46004.469513425924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46004.469513425924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46004.469513425924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46004.469513425924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46004.469513425924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46004.469513425924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46004.469513425924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46004.469513425924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46004.469513425924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46004.469513425924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46004.469513425924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46004.469513425924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46004.469513425924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46004.469513425924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46004.469513425924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46004.469513425924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46004.469513425924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46004.469513425924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46004.469513425924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46004.469513425924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46004.469513425924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46004.469513425924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46004.469513425924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46004.469513425924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46004.469513425924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46004.469513425924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46004.469513425924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46004.469513425924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46004.469513425924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46004.469513425924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46004.469513425924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46004.469513425924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46004.469513425924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46004.469513425924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46004.469513425924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46004.469513425924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46004.469513425924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46004.469513425924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46004.469513425924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46004.469513425924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46004.469513425924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46004.469513425924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46004.469513425924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46004.469513425924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46004.469513425924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46004.469513425924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46004.469513425924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46004.469513425924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46004.469513425924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46004.469513425924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46004.469513425924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46004.469513425924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46004.469513425924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46004.469513425924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46004.469513425924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46004.469513425924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46004.469513425924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46004.469513425924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46004.469513425924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46004.469513425924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46004.469513425924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46004.469513425924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46004.469513425924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46004.469513425924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46004.469513425924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46004.469513425924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46004.469513425924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46004.469513425924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46004.469513425924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46004.469513425924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46004.469513425924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46004.469513425924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46004.469513425924</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300.98879583332746</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5.6753699074033648</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34028</v>
      </c>
      <c r="E4" s="90" t="s">
        <v>39106</v>
      </c>
      <c r="F4" s="91">
        <v>46004.375</v>
      </c>
      <c r="G4" s="92">
        <f ca="1">IFERROR(NOW()-F4,"")</f>
        <v>9.4513425923651084E-2</v>
      </c>
      <c r="H4" s="91">
        <v>46004.366770833331</v>
      </c>
      <c r="I4" s="106" t="str">
        <f>IFERROR(VLOOKUP(D4,DB!A:F,6,0),"")</f>
        <v>SCECO</v>
      </c>
      <c r="J4" s="106" t="str">
        <f>IFERROR(VLOOKUP(D4,DB!A:G,7,0),"")</f>
        <v>Vandalized</v>
      </c>
      <c r="K4" s="93" t="s">
        <v>39128</v>
      </c>
      <c r="L4" s="87" t="str">
        <f>IFERROR(VLOOKUP(D4,DB!A:I,9,0),"")</f>
        <v>Latis</v>
      </c>
    </row>
    <row r="5" spans="1:16" ht="15" customHeight="1">
      <c r="A5" s="106" t="s">
        <v>39129</v>
      </c>
      <c r="B5" s="106" t="str">
        <f>IFERROR(VLOOKUP(D5,DB!A:K,11,0),"")</f>
        <v>R4</v>
      </c>
      <c r="C5" s="89">
        <v>2</v>
      </c>
      <c r="D5" s="87" t="s">
        <v>37009</v>
      </c>
      <c r="E5" s="90" t="s">
        <v>39106</v>
      </c>
      <c r="F5" s="91">
        <v>46004.450046296297</v>
      </c>
      <c r="G5" s="92">
        <f ca="1">IFERROR(NOW()-F5,"")</f>
        <v>1.9467129626718815E-2</v>
      </c>
      <c r="H5" s="91">
        <v>46004.43209490741</v>
      </c>
      <c r="I5" s="106" t="str">
        <f>IFERROR(VLOOKUP(D5,DB!A:F,6,0),"")</f>
        <v>SCECO</v>
      </c>
      <c r="J5" s="106" t="str">
        <f>IFERROR(VLOOKUP(D5,DB!A:G,7,0),"")</f>
        <v>Dead</v>
      </c>
      <c r="K5" s="93" t="s">
        <v>39130</v>
      </c>
      <c r="L5" s="87" t="str">
        <f>IFERROR(VLOOKUP(D5,DB!A:I,9,0),"")</f>
        <v>Latis</v>
      </c>
    </row>
    <row r="6" spans="1:16" ht="15" customHeight="1">
      <c r="A6" s="106"/>
      <c r="B6" s="106" t="str">
        <f>IFERROR(VLOOKUP(D6,DB!A:K,11,0),"")</f>
        <v/>
      </c>
      <c r="C6" s="89"/>
      <c r="D6" s="87"/>
      <c r="E6" s="90"/>
      <c r="F6" s="91"/>
      <c r="G6" s="92">
        <f ca="1">IFERROR(NOW()-F6,"")</f>
        <v>46004.469513425924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46004.469513425924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46004.469513425924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46004.469513425924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46004.469513425924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46004.469513425924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46004.469513425924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46004.469513425924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46004.469513425924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46004.469513425924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46004.469513425924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46004.469513425924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46004.469513425924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46004.469513425924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46004.469513425924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46004.469513425924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46004.469513425924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46004.469513425924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46004.469513425924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46004.469513425924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46004.469513425924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46004.469513425924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46004.469513425924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46004.469513425924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46004.469513425924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46004.469513425924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46004.469513425924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46004.469513425924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46004.469513425924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46004.469513425924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46004.469513425924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46004.469513425924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46004.469513425924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46004.469513425924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46004.469513425924</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E12" sqref="E12"/>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112.63745324073534</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78.280636111107015</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55.808402314811246</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23.096214814810082</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7.362024999994901</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2.3499995370366378</v>
      </c>
      <c r="H7" s="38">
        <v>46002.086875000001</v>
      </c>
      <c r="I7" s="37" t="str">
        <f>IFERROR(VLOOKUP(D7,[1]DB!A:F,6,0),"")</f>
        <v>SCECO</v>
      </c>
      <c r="J7" s="37" t="str">
        <f>IFERROR(VLOOKUP(D7,[1]DB!A:G,7,0),"")</f>
        <v>Good</v>
      </c>
      <c r="K7" s="37" t="s">
        <v>39143</v>
      </c>
      <c r="L7" s="37" t="str">
        <f>IFERROR(VLOOKUP(D7,[1]DB!A:I,9,0),"")</f>
        <v>Latis</v>
      </c>
      <c r="M7" s="37"/>
    </row>
    <row r="8" spans="1:13">
      <c r="A8" s="151"/>
      <c r="B8" s="37" t="str">
        <f>IFERROR(VLOOKUP(D8,[1]DB!A:K,11,0),"")</f>
        <v/>
      </c>
      <c r="C8" s="151"/>
      <c r="D8" s="151"/>
      <c r="E8" s="151"/>
      <c r="F8" s="152"/>
      <c r="G8" s="153">
        <f t="shared" ref="G8:G51" ca="1" si="3">IFERROR(NOW()-F8,"")</f>
        <v>46004.469513425924</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46004.469513425924</v>
      </c>
      <c r="H9" s="152"/>
      <c r="I9" s="37" t="str">
        <f>IFERROR(VLOOKUP(D9,[1]DB!A:F,6,0),"")</f>
        <v/>
      </c>
      <c r="J9" s="37" t="str">
        <f>IFERROR(VLOOKUP(D9,[1]DB!A:G,7,0),"")</f>
        <v/>
      </c>
      <c r="K9" s="151"/>
      <c r="L9" s="151" t="str">
        <f>IFERROR(VLOOKUP(D9,[1]DB!A:I,9,0),"")</f>
        <v/>
      </c>
      <c r="M9" s="151"/>
    </row>
    <row r="10" spans="1:13">
      <c r="A10" s="151"/>
      <c r="B10" s="37" t="str">
        <f>IFERROR(VLOOKUP(D10,[1]DB!A:K,11,0),"")</f>
        <v/>
      </c>
      <c r="C10" s="151"/>
      <c r="D10"/>
      <c r="E10" s="151"/>
      <c r="F10" s="152"/>
      <c r="G10" s="153">
        <f t="shared" ca="1" si="3"/>
        <v>46004.469513425924</v>
      </c>
      <c r="H10" s="152"/>
      <c r="I10" s="37" t="str">
        <f>IFERROR(VLOOKUP(D10,[1]DB!A:F,6,0),"")</f>
        <v/>
      </c>
      <c r="J10" s="37" t="str">
        <f>IFERROR(VLOOKUP(D10,[1]DB!A:G,7,0),"")</f>
        <v/>
      </c>
      <c r="K10" s="151"/>
      <c r="L10" s="151" t="str">
        <f>IFERROR(VLOOKUP(D10,[1]DB!A:I,9,0),"")</f>
        <v/>
      </c>
      <c r="M10" s="151"/>
    </row>
    <row r="11" spans="1:13">
      <c r="A11" s="151"/>
      <c r="B11" s="151" t="str">
        <f>IFERROR(VLOOKUP(D11,[1]DB!A:K,11,0),"")</f>
        <v/>
      </c>
      <c r="C11" s="151"/>
      <c r="D11"/>
      <c r="E11" s="151"/>
      <c r="F11" s="152"/>
      <c r="G11" s="153">
        <f t="shared" ca="1" si="3"/>
        <v>46004.469513425924</v>
      </c>
      <c r="H11" s="152"/>
      <c r="I11" s="37" t="str">
        <f>IFERROR(VLOOKUP(D11,[1]DB!A:F,6,0),"")</f>
        <v/>
      </c>
      <c r="J11" s="37" t="str">
        <f>IFERROR(VLOOKUP(D11,[1]DB!A:G,7,0),"")</f>
        <v/>
      </c>
      <c r="K11" s="151"/>
      <c r="L11" s="151" t="str">
        <f>IFERROR(VLOOKUP(D11,[1]DB!A:I,9,0),"")</f>
        <v/>
      </c>
      <c r="M11" s="151"/>
    </row>
    <row r="12" spans="1:13">
      <c r="A12" s="151"/>
      <c r="B12" s="151" t="str">
        <f>IFERROR(VLOOKUP(D12,[1]DB!A:K,11,0),"")</f>
        <v/>
      </c>
      <c r="C12" s="151"/>
      <c r="D12" s="151"/>
      <c r="E12" s="151"/>
      <c r="F12" s="152"/>
      <c r="G12" s="153">
        <f t="shared" ca="1" si="3"/>
        <v>46004.469513425924</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46004.469513425924</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46004.469513425924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46004.469513425924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46004.469513425924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46004.469513425924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46004.469513425924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46004.469513425924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46004.469513425924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46004.469513425924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46004.469513425924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46004.469513425924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46004.469513425924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46004.469513425924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46004.469513425924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46004.469513425924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46004.469513425924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46004.469513425924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46004.469513425924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46004.469513425924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46004.469513425924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46004.469513425924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46004.469513425924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46004.469513425924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46004.469513425924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46004.469513425924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46004.469513425924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46004.469513425924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46004.469513425924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46004.469513425924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46004.469513425924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46004.469513425924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46004.469513425924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46004.469513425924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46004.469513425924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46004.469513425924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46004.469513425924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46004.469513425924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46004.469513425924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46004.469513425924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ref="G52:G58" ca="1" si="4">IFERROR(NOW()-F52,"")</f>
        <v>46004.469513425924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46004.469513425924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46004.469513425924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46004.469513425924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46004.469513425924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46004.469513425924</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46004.469513425924</v>
      </c>
      <c r="H58" s="152"/>
      <c r="I58" s="151" t="str">
        <f>IFERROR(VLOOKUP(D58,[1]DB!A:F,6,0),"")</f>
        <v/>
      </c>
      <c r="J58" s="151" t="str">
        <f>IFERROR(VLOOKUP(D58,[1]DB!A:G,7,0),"")</f>
        <v/>
      </c>
      <c r="K58" s="151"/>
      <c r="L58" s="151" t="str">
        <f>IFERROR(VLOOKUP(D58,[1]DB!A:I,9,0),"")</f>
        <v/>
      </c>
      <c r="M58" s="151"/>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1"/>
  <sheetViews>
    <sheetView workbookViewId="0">
      <selection activeCell="K9" sqref="K9"/>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39144</v>
      </c>
      <c r="B2" s="114" t="str">
        <f>IFERROR(VLOOKUP(D2,DB!A:K,11,0),"")</f>
        <v>R6</v>
      </c>
      <c r="C2" s="115">
        <v>1</v>
      </c>
      <c r="D2" s="114" t="s">
        <v>34924</v>
      </c>
      <c r="E2" s="136" t="s">
        <v>39106</v>
      </c>
      <c r="F2" s="116">
        <v>46004.33121527778</v>
      </c>
      <c r="G2" s="72">
        <f t="shared" ref="G2:G39" ca="1" si="0">IFERROR(NOW()-F2,"-")</f>
        <v>0.1382981481438037</v>
      </c>
      <c r="H2" s="116">
        <v>46004.331180555557</v>
      </c>
      <c r="I2" s="114" t="str">
        <f>IFERROR(VLOOKUP(D2,DB!A:F,6,0),"")</f>
        <v>SCECO</v>
      </c>
      <c r="J2" s="114" t="str">
        <f>IFERROR(VLOOKUP(D2,DB!A:G,7,0),"")</f>
        <v>In progress</v>
      </c>
      <c r="K2" s="117" t="s">
        <v>39145</v>
      </c>
      <c r="L2" s="131" t="str">
        <f>IFERROR(VLOOKUP(D2,DB!A:I,9,0),"")</f>
        <v>Latis</v>
      </c>
    </row>
    <row r="3" spans="1:16382" ht="31.5" customHeight="1">
      <c r="A3" s="113"/>
      <c r="B3" s="114" t="str">
        <f>IFERROR(VLOOKUP(D3,DB!A:K,11,0),"")</f>
        <v/>
      </c>
      <c r="C3" s="115"/>
      <c r="D3" s="114"/>
      <c r="E3" s="136"/>
      <c r="F3" s="116"/>
      <c r="G3" s="72">
        <f t="shared" ca="1" si="0"/>
        <v>46004.469513425924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46004.469513425924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46004.469513425924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46004.469513425924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46004.469513425924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46004.469513425924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46004.469513425924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46004.469513425924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46004.469513425924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46004.469513425924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46004.469513425924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46004.469513425924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46004.469513425924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46004.469513425924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46004.469513425924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46004.469513425924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46004.469513425924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46004.469513425924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46004.469513425924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46004.469513425924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46004.469513425924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46004.469513425924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46004.469513425924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46004.469513425924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46004.469513425924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46004.469513425924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46004.469513425924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46004.469513425924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46004.469513425924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46004.469513425924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46004.469513425924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46004.469513425924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46004.469513425924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46004.469513425924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46004.469513425924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46004.469513425924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46004.469513425924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ref="G40:G103" ca="1" si="1">IFERROR(NOW()-F40,"-")</f>
        <v>46004.469513425924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46004.469513425924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46004.469513425924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46004.469513425924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46004.469513425924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46004.469513425924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46004.469513425924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46004.469513425924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46004.469513425924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46004.469513425924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46004.469513425924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46004.469513425924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46004.469513425924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46004.469513425924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46004.469513425924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46004.469513425924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46004.469513425924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46004.469513425924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46004.469513425924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46004.469513425924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46004.469513425924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46004.469513425924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46004.469513425924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46004.469513425924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46004.469513425924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46004.469513425924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46004.469513425924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46004.469513425924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46004.469513425924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46004.469513425924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46004.469513425924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46004.469513425924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46004.469513425924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46004.469513425924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46004.469513425924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46004.469513425924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46004.469513425924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46004.469513425924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46004.469513425924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46004.469513425924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46004.469513425924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46004.469513425924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46004.469513425924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46004.469513425924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46004.469513425924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46004.469513425924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46004.469513425924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46004.469513425924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46004.469513425924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46004.469513425924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46004.469513425924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46004.469513425924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46004.469513425924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46004.469513425924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46004.469513425924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46004.469513425924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46004.469513425924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46004.469513425924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46004.469513425924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46004.469513425924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46004.469513425924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46004.469513425924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46004.469513425924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46004.469513425924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ref="G104:G167" ca="1" si="2">IFERROR(NOW()-F104,"-")</f>
        <v>46004.469513425924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46004.469513425924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46004.469513425924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46004.469513425924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46004.469513425924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46004.469513425924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46004.469513425924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46004.469513425924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46004.469513425924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46004.469513425924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46004.469513425924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46004.469513425924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46004.469513425924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46004.469513425924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46004.469513425924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46004.469513425924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46004.469513425924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46004.469513425924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46004.469513425924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46004.469513425924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46004.469513425924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46004.469513425924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46004.469513425924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46004.469513425924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46004.469513425924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46004.469513425924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46004.469513425924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46004.469513425924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46004.469513425924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46004.469513425924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46004.469513425924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46004.469513425924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46004.469513425924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46004.469513425924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46004.469513425924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46004.469513425924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46004.469513425924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46004.469513425924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46004.469513425924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46004.469513425924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46004.469513425924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46004.469513425924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46004.469513425924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46004.469513425924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46004.469513425924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46004.469513425924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46004.469513425924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46004.469513425924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46004.469513425924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46004.469513425924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46004.469513425924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46004.469513425924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46004.469513425924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46004.469513425924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46004.469513425924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46004.469513425924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46004.469513425924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46004.469513425924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46004.469513425924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46004.469513425924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46004.469513425924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46004.469513425924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46004.469513425924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46004.469513425924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ref="G168:G231" ca="1" si="3">IFERROR(NOW()-F168,"-")</f>
        <v>46004.469513425924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46004.469513425924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46004.469513425924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46004.469513425924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46004.469513425924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46004.469513425924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46004.469513425924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46004.469513425924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46004.469513425924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46004.469513425924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46004.469513425924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46004.469513425924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46004.469513425924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46004.469513425924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46004.469513425924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46004.469513425924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46004.469513425924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46004.469513425924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46004.469513425924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46004.469513425924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46004.469513425924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46004.469513425924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46004.469513425924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46004.469513425924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46004.469513425924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46004.469513425924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46004.469513425924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46004.469513425924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46004.469513425924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46004.469513425924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46004.469513425924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46004.469513425924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46004.469513425924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46004.469513425924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46004.469513425924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46004.469513425924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46004.469513425924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46004.469513425924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46004.469513425924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46004.469513425924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46004.469513425924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46004.469513425924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46004.469513425924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46004.469513425924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46004.469513425924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46004.469513425924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46004.469513425924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46004.469513425924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46004.469513425924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46004.469513425924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46004.469513425924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46004.469513425924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46004.469513425924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46004.469513425924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46004.469513425924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46004.469513425924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46004.469513425924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46004.469513425924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46004.469513425924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46004.469513425924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46004.469513425924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46004.469513425924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46004.469513425924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46004.469513425924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ref="G232:G295" ca="1" si="4">IFERROR(NOW()-F232,"-")</f>
        <v>46004.469513425924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46004.469513425924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46004.469513425924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46004.469513425924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46004.469513425924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46004.469513425924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46004.469513425924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46004.469513425924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46004.469513425924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46004.469513425924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46004.469513425924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46004.469513425924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46004.469513425924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46004.469513425924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46004.469513425924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46004.469513425924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46004.469513425924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46004.469513425924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46004.469513425924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46004.469513425924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46004.469513425924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46004.469513425924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46004.469513425924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46004.469513425924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46004.469513425924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46004.469513425924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46004.469513425924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46004.469513425924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46004.469513425924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46004.469513425924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46004.469513425924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46004.469513425924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46004.469513425924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46004.469513425924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46004.469513425924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46004.469513425924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46004.469513425924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46004.469513425924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46004.469513425924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46004.469513425924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46004.469513425924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46004.469513425924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46004.469513425924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46004.469513425924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46004.469513425924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46004.469513425924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46004.469513425924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46004.469513425924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46004.469513425924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46004.469513425924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46004.469513425924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46004.469513425924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46004.469513425924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46004.469513425924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46004.469513425924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46004.469513425924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46004.469513425924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46004.469513425924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46004.469513425924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46004.469513425924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46004.469513425924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46004.469513425924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46004.469513425924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46004.469513425924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ref="G296:G359" ca="1" si="5">IFERROR(NOW()-F296,"-")</f>
        <v>46004.469513425924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46004.469513425924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46004.469513425924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46004.469513425924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46004.469513425924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46004.469513425924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46004.469513425924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46004.469513425924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46004.469513425924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46004.469513425924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46004.469513425924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46004.469513425924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46004.469513425924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46004.469513425924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46004.469513425924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46004.469513425924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46004.469513425924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46004.469513425924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46004.469513425924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46004.469513425924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46004.469513425924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46004.469513425924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46004.469513425924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46004.469513425924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46004.469513425924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46004.469513425924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46004.469513425924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46004.469513425924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46004.469513425924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46004.469513425924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46004.469513425924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46004.469513425924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46004.469513425924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46004.469513425924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46004.469513425924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46004.469513425924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46004.469513425924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46004.469513425924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46004.469513425924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46004.469513425924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46004.469513425924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46004.469513425924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46004.469513425924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46004.469513425924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46004.469513425924</v>
      </c>
      <c r="H340" s="116"/>
      <c r="I340" s="114" t="str">
        <f>IFERROR(VLOOKUP(D340,DB!A:F,6,0),"")</f>
        <v/>
      </c>
      <c r="J340" s="114" t="str">
        <f>IFERROR(VLOOKUP(D340,DB!A:G,7,0),"")</f>
        <v/>
      </c>
      <c r="K340" s="117"/>
      <c r="L340" s="131" t="str">
        <f>IFERROR(VLOOKUP(D340,DB!A:I,9,0),"")</f>
        <v/>
      </c>
    </row>
    <row r="341" spans="1:12" ht="31.5" customHeight="1">
      <c r="A341" s="137"/>
      <c r="B341" s="138" t="str">
        <f>IFERROR(VLOOKUP(D341,DB!A:K,11,0),"")</f>
        <v/>
      </c>
      <c r="C341" s="139"/>
      <c r="D341" s="138"/>
      <c r="E341" s="136"/>
      <c r="F341" s="140"/>
      <c r="G341" s="141">
        <f t="shared" ca="1" si="5"/>
        <v>46004.469513425924</v>
      </c>
      <c r="H341" s="140"/>
      <c r="I341" s="138" t="str">
        <f>IFERROR(VLOOKUP(D341,DB!A:F,6,0),"")</f>
        <v/>
      </c>
      <c r="J341" s="138" t="str">
        <f>IFERROR(VLOOKUP(D341,DB!A:G,7,0),"")</f>
        <v/>
      </c>
      <c r="K341" s="142"/>
      <c r="L341" s="143" t="str">
        <f>IFERROR(VLOOKUP(D341,DB!A:I,9,0),"")</f>
        <v/>
      </c>
    </row>
  </sheetData>
  <dataValidations count="2">
    <dataValidation allowBlank="1" showInputMessage="1" showErrorMessage="1" sqref="E1" xr:uid="{9E1BC488-8814-4F8A-8DBE-742B3278AB71}"/>
    <dataValidation type="list" allowBlank="1" showInputMessage="1" showErrorMessage="1" sqref="E2:E3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2025-12-13T08:18:11Z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