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70" documentId="120_S{2AC9BD13-BADA-5192-A53E-5A8FF88502F6}" xr6:coauthVersionLast="47" xr6:coauthVersionMax="47" xr10:uidLastSave="{57B0CC30-CEEF-4970-BB39-F3809AD0C1F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<sst xmlns="http://schemas.openxmlformats.org/spreadsheetml/2006/main" count="180285" uniqueCount="39125">
  <si>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</si>
  <si>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</si>
  <si>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</si>
  <si>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</si>
  <si>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</si>
  <si>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</si>
  <si>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</si>
  <si>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</si>
  <si>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</si>
  <si>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</si>
  <si>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</si>
  <si>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</si>
  <si>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</si>
  <si>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</si>
  <si>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</si>
  <si>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</si>
  <si>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</si>
  <si>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</si>
  <si>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</si>
  <si>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</si>
  <si>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</si>
  <si>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</si>
  <si>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</si>
  <si>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</si>
  <si>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</si>
  <si>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</si>
  <si>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</si>
  <si>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</si>
  <si>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</si>
  <si>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</si>
  <si>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</si>
  <si>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</si>
  <si>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</si>
  <si>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</si>
  <si>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</si>
  <si>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</si>
  <si>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</si>
  <si>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</si>
  <si>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</si>
  <si>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</si>
  <si>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</si>
  <si>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</si>
  <si>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</si>
  <si>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</si>
  <si>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</si>
  <si>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</si>
  <si>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</si>
  <si>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</si>
  <si>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</si>
  <si>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</si>
  <si>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</si>
  <si>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</si>
  <si>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</si>
  <si>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</si>
  <si>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</si>
  <si>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</si>
  <si>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</si>
  <si>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</si>
  <si>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</si>
  <si>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</si>
  <si>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</si>
  <si>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</si>
  <si>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</si>
  <si>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</si>
  <si>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</si>
  <si>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</si>
  <si>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</si>
  <si>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</si>
  <si>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</si>
  <si>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</si>
  <si>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</si>
  <si>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</si>
  <si>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</si>
  <si>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</si>
  <si>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</si>
  <si>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</si>
  <si>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</si>
  <si>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</si>
  <si>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</si>
  <si>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</si>
  <si>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</si>
  <si>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</si>
  <si>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</si>
  <si>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</si>
  <si>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</si>
  <si>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</si>
  <si>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</si>
  <si>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</si>
  <si>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</si>
  <si>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</si>
  <si>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</si>
  <si>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</si>
  <si>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</si>
  <si>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</si>
  <si>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</si>
  <si>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</si>
  <si>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</si>
  <si>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</si>
  <si>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</si>
  <si>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</si>
  <si>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</si>
  <si>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</si>
  <si>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</si>
  <si>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</si>
  <si>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</si>
  <si>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</si>
  <si>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</si>
  <si>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</si>
  <si>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</si>
  <si>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</si>
  <si>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</si>
  <si>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</si>
  <si>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</si>
  <si>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</si>
  <si>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</si>
  <si>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</si>
  <si>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</si>
  <si>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</si>
  <si>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</si>
  <si>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</si>
  <si>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</si>
  <si>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</si>
  <si>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</si>
  <si>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</si>
  <si>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</si>
  <si>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</si>
  <si>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</si>
  <si>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</si>
  <si>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</si>
  <si>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</si>
  <si>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</si>
  <si>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</si>
  <si>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</si>
  <si>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</si>
  <si>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</si>
  <si>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</si>
  <si>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</si>
  <si>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</si>
  <si>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</si>
  <si>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</si>
  <si>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</si>
  <si>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</si>
  <si>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</si>
  <si>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</si>
  <si>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</si>
  <si>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</si>
  <si>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</si>
  <si>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</si>
  <si>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</si>
  <si>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</si>
  <si>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</si>
  <si>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</si>
  <si>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</si>
  <si>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</si>
  <si>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</si>
  <si>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</si>
  <si>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</si>
  <si>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</si>
  <si>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</si>
  <si>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</si>
  <si>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</si>
  <si>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</si>
  <si>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</si>
  <si>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</si>
  <si>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</si>
  <si>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</si>
  <si>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</si>
  <si>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</si>
  <si>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</si>
  <si>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</si>
  <si>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</si>
  <si>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</si>
  <si>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</si>
  <si>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</si>
  <si>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</si>
  <si>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</si>
  <si>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</si>
  <si>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</si>
  <si>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</si>
  <si>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</si>
  <si>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</si>
  <si>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</si>
  <si>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</si>
  <si>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</si>
  <si>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</si>
  <si>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</si>
  <si>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</si>
  <si>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</si>
  <si>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</si>
  <si>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</si>
  <si>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</si>
  <si>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</si>
  <si>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</si>
  <si>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</si>
  <si>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</si>
  <si>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</si>
  <si>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</si>
  <si>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</si>
  <si>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</si>
  <si>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</si>
  <si>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</si>
  <si>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</si>
  <si>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</si>
  <si>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</si>
  <si>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</si>
  <si>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</si>
  <si>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</si>
  <si>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</si>
  <si>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</si>
  <si>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</si>
  <si>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</si>
  <si>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</si>
  <si>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</si>
  <si>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</si>
  <si>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</si>
  <si>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</si>
  <si>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</si>
  <si>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</si>
  <si>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</si>
  <si>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</si>
  <si>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</si>
  <si>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</si>
  <si>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</si>
  <si>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</si>
  <si>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</si>
  <si>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</si>
  <si>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</si>
  <si>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</si>
  <si>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</si>
  <si>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</si>
  <si>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</si>
  <si>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</si>
  <si>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</si>
  <si>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</si>
  <si>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</si>
  <si>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</si>
  <si>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</si>
  <si>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</si>
  <si>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</si>
  <si>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</si>
  <si>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</si>
  <si>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</si>
  <si>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</si>
  <si>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</si>
  <si>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</si>
  <si>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</si>
  <si>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</si>
  <si>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</si>
  <si>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</si>
  <si>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</si>
  <si>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</si>
  <si>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</si>
  <si>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</si>
  <si>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</si>
  <si>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</si>
  <si>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</si>
  <si>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</si>
  <si>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</si>
  <si>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</si>
  <si>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</si>
  <si>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</si>
  <si>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</si>
  <si>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</si>
  <si>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</si>
  <si>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</si>
  <si>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</si>
  <si>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</si>
  <si>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</si>
  <si>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</si>
  <si>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</si>
  <si>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</si>
  <si>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</si>
  <si>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</si>
  <si>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</si>
  <si>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</si>
  <si>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</si>
  <si>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</si>
  <si>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</si>
  <si>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</si>
  <si>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</si>
  <si>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</si>
  <si>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</si>
  <si>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</si>
  <si>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</si>
  <si>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</si>
  <si>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</si>
  <si>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</si>
  <si>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</si>
  <si>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</si>
  <si>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</si>
  <si>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</si>
  <si>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</si>
  <si>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</si>
  <si>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</si>
  <si>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</si>
  <si>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</si>
  <si>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</si>
  <si>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</si>
  <si>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</si>
  <si>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</si>
  <si>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</si>
  <si>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</si>
  <si>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</si>
  <si>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</si>
  <si>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</si>
  <si>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</si>
  <si>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</si>
  <si>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</si>
  <si>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</si>
  <si>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</si>
  <si>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</si>
  <si>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</si>
  <si>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</si>
  <si>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</si>
  <si>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</si>
  <si>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</si>
  <si>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</si>
  <si>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</si>
  <si>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</si>
  <si>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</si>
  <si>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</si>
  <si>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</si>
  <si>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</si>
  <si>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</si>
  <si>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</si>
  <si>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</si>
  <si>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</si>
  <si>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</si>
  <si>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</si>
  <si>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</si>
  <si>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</si>
  <si>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</si>
  <si>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</si>
  <si>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</si>
  <si>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</si>
  <si>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</si>
  <si>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</si>
  <si>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</si>
  <si>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</si>
  <si>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</si>
  <si>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</si>
  <si>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</si>
  <si>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</si>
  <si>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</si>
  <si>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</si>
  <si>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</si>
  <si>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</si>
  <si>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</si>
  <si>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</si>
  <si>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</si>
  <si>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</si>
  <si>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</si>
  <si>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</si>
  <si>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</si>
  <si>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</si>
  <si>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</si>
  <si>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</si>
  <si>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</si>
  <si>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</si>
  <si>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</si>
  <si>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</si>
  <si>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</si>
  <si>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</si>
  <si>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</si>
  <si>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</si>
  <si>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</si>
  <si>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</si>
  <si>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</si>
  <si>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</si>
  <si>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</si>
  <si>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</si>
  <si>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</si>
  <si>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</si>
  <si>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</si>
  <si>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</si>
  <si>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</si>
  <si>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</si>
  <si>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</si>
  <si>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</si>
  <si>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</si>
  <si>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</si>
  <si>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</si>
  <si>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</si>
  <si>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</si>
  <si>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</si>
  <si>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</si>
  <si>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</si>
  <si>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</si>
  <si>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</si>
  <si>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</si>
  <si>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</si>
  <si>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</si>
  <si>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</si>
  <si>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</si>
  <si>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</si>
  <si>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</si>
  <si>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</si>
  <si>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</si>
  <si>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</si>
  <si>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</si>
  <si>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</si>
  <si>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</si>
  <si>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</si>
  <si>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</si>
  <si>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</si>
  <si>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</si>
  <si>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</si>
  <si>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</si>
  <si>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</si>
  <si>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</si>
  <si>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</si>
  <si>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</si>
  <si>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</si>
  <si>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</si>
  <si>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</si>
  <si>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</si>
  <si>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</si>
  <si>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</si>
  <si>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</si>
  <si>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</si>
  <si>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</si>
  <si>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</si>
  <si>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</si>
  <si>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</si>
  <si>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</si>
  <si>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</si>
  <si>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</si>
  <si>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</si>
  <si>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</si>
  <si>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</si>
  <si>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</si>
  <si>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</si>
  <si>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</si>
  <si>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</si>
  <si>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</si>
  <si>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</si>
  <si>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</si>
  <si>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</si>
  <si>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</si>
  <si>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</si>
  <si>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</si>
  <si>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</si>
  <si>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</si>
  <si>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</si>
  <si>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</si>
  <si>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</si>
  <si>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</si>
  <si>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</si>
  <si>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</si>
  <si>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</si>
  <si>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</si>
  <si>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</si>
  <si>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</si>
  <si>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</si>
  <si>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</si>
  <si>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</si>
  <si>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</si>
  <si>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</si>
  <si>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</si>
  <si>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</si>
  <si>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</si>
  <si>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</si>
  <si>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</si>
  <si>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</si>
  <si>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</si>
  <si>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</si>
  <si>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</si>
  <si>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</si>
  <si>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</si>
  <si>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</si>
  <si>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</si>
  <si>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</si>
  <si>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</si>
  <si>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</si>
  <si>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</si>
  <si>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</si>
  <si>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</si>
  <si>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</si>
  <si>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</si>
  <si>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</si>
  <si>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</si>
  <si>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</si>
  <si>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</si>
  <si>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</si>
  <si>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</si>
  <si>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</si>
  <si>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</si>
  <si>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</si>
  <si>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</si>
  <si>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</si>
  <si>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</si>
  <si>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</si>
  <si>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</si>
  <si>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</si>
  <si>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</si>
  <si>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</si>
  <si>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</si>
  <si>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</si>
  <si>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</si>
  <si>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</si>
  <si>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</si>
  <si>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</si>
  <si>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</si>
  <si>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</si>
  <si>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</si>
  <si>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</si>
  <si>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</si>
  <si>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</si>
  <si>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</si>
  <si>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</si>
  <si>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</si>
  <si>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</si>
  <si>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</si>
  <si>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</si>
  <si>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</si>
  <si>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</si>
  <si>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</si>
  <si>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</si>
  <si>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</si>
  <si>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</si>
  <si>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</si>
  <si>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</si>
  <si>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</si>
  <si>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</si>
  <si>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</si>
  <si>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</si>
  <si>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</si>
  <si>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</si>
  <si>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</si>
  <si>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</si>
  <si>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</si>
  <si>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</si>
  <si>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</si>
  <si>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</si>
  <si>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</si>
  <si>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</si>
  <si>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</si>
  <si>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</si>
  <si>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</si>
  <si>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</si>
  <si>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</si>
  <si>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</si>
  <si>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</si>
  <si>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</si>
  <si>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</si>
  <si>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</si>
  <si>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</si>
  <si>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</si>
  <si>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</si>
  <si>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</si>
  <si>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</si>
  <si>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</si>
  <si>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</si>
  <si>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</si>
  <si>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</si>
  <si>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</si>
  <si>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</si>
  <si>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</si>
  <si>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</si>
  <si>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</si>
  <si>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</si>
  <si>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</si>
  <si>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</si>
  <si>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</si>
  <si>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</si>
  <si>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</si>
  <si>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</si>
  <si>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</si>
  <si>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</si>
  <si>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</si>
  <si>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</si>
  <si>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</si>
  <si>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</si>
  <si>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</si>
  <si>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</si>
  <si>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</si>
  <si>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</si>
  <si>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</si>
  <si>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</si>
  <si>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</si>
  <si>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</si>
  <si>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</si>
  <si>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</si>
  <si>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</si>
  <si>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</si>
  <si>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</si>
  <si>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</si>
  <si>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</si>
  <si>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</si>
  <si>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</si>
  <si>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</si>
  <si>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</si>
  <si>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</si>
  <si>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</si>
  <si>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</si>
  <si>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</si>
  <si>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</si>
  <si>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</si>
  <si>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</si>
  <si>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</si>
  <si>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</si>
  <si>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</si>
  <si>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</si>
  <si>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</si>
  <si>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</si>
  <si>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</si>
  <si>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</si>
  <si>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</si>
  <si>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</si>
  <si>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</si>
  <si>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</si>
  <si>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</si>
  <si>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</si>
  <si>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</si>
  <si>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</si>
  <si>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</si>
  <si>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</si>
  <si>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</si>
  <si>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</si>
  <si>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</si>
  <si>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</si>
  <si>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</si>
  <si>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</si>
  <si>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</si>
  <si>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</si>
  <si>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</si>
  <si>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</si>
  <si>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</si>
  <si>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</si>
  <si>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</si>
  <si>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</si>
  <si>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</si>
  <si>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</si>
  <si>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</si>
  <si>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</si>
  <si>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</si>
  <si>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</si>
  <si>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</si>
  <si>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</si>
  <si>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</si>
  <si>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</si>
  <si>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</si>
  <si>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</si>
  <si>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</si>
  <si>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</si>
  <si>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</si>
  <si>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</si>
  <si>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</si>
  <si>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</si>
  <si>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</si>
  <si>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</si>
  <si>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</si>
  <si>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</si>
  <si>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</si>
  <si>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</si>
  <si>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</si>
  <si>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</si>
  <si>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</si>
  <si>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</si>
  <si>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</si>
  <si>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</si>
  <si>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</si>
  <si>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</si>
  <si>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</si>
  <si>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</si>
  <si>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</si>
  <si>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</si>
  <si>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</si>
  <si>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</si>
  <si>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</si>
  <si>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</si>
  <si>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</si>
  <si>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</si>
  <si>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</si>
  <si>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</si>
  <si>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</si>
  <si>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</si>
  <si>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</si>
  <si>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</si>
  <si>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</si>
  <si>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</si>
  <si>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</si>
  <si>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</si>
  <si>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</si>
  <si>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</si>
  <si>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</si>
  <si>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</si>
  <si>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</si>
  <si>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</si>
  <si>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</si>
  <si>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</si>
  <si>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</si>
  <si>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</si>
  <si>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</si>
  <si>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</si>
  <si>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</si>
  <si>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</si>
  <si>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</si>
  <si>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</si>
  <si>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</si>
  <si>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</si>
  <si>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</si>
  <si>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</si>
  <si>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</si>
  <si>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</si>
  <si>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</si>
  <si>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</si>
  <si>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</si>
  <si>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</si>
  <si>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</si>
  <si>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</si>
  <si>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</si>
  <si>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</si>
  <si>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</si>
  <si>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</si>
  <si>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</si>
  <si>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</si>
  <si>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</si>
  <si>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</si>
  <si>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</si>
  <si>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</si>
  <si>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</si>
  <si>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</si>
  <si>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</si>
  <si>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</si>
  <si>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</si>
  <si>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</si>
  <si>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</si>
  <si>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</si>
  <si>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</si>
  <si>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</si>
  <si>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</si>
  <si>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</si>
  <si>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</si>
  <si>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</si>
  <si>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</si>
  <si>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</si>
  <si>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</si>
  <si>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</si>
  <si>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</si>
  <si>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</si>
  <si>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</si>
  <si>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</si>
  <si>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</si>
  <si>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</si>
  <si>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</si>
  <si>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</si>
  <si>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</si>
  <si>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</si>
  <si>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</si>
  <si>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</si>
  <si>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</si>
  <si>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</si>
  <si>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</si>
  <si>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</si>
  <si>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</si>
  <si>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</si>
  <si>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</si>
  <si>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</si>
  <si>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</si>
  <si>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</si>
  <si>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</si>
  <si>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</si>
  <si>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</si>
  <si>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</si>
  <si>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</si>
  <si>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</si>
  <si>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</si>
  <si>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</si>
  <si>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</si>
  <si>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</si>
  <si>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</si>
  <si>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</si>
  <si>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</si>
  <si>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</si>
  <si>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</si>
  <si>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</si>
  <si>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</si>
  <si>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</si>
  <si>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</si>
  <si>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</si>
  <si>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</si>
  <si>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</si>
  <si>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</si>
  <si>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</si>
  <si>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</si>
  <si>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</si>
  <si>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</si>
  <si>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</si>
  <si>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</si>
  <si>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</si>
  <si>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</si>
  <si>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</si>
  <si>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</si>
  <si>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</si>
  <si>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</si>
  <si>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</si>
  <si>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</si>
  <si>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</si>
  <si>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</si>
  <si>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</si>
  <si>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</si>
  <si>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</si>
  <si>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</si>
  <si>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</si>
  <si>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</si>
  <si>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</si>
  <si>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</si>
  <si>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</si>
  <si>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</si>
  <si>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</si>
  <si>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</si>
  <si>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</si>
  <si>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</si>
  <si>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</si>
  <si>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</si>
  <si>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</si>
  <si>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</si>
  <si>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</si>
  <si>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</si>
  <si>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</si>
  <si>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</si>
  <si>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</si>
  <si>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</si>
  <si>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</si>
  <si>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</si>
  <si>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</si>
  <si>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</si>
  <si>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</si>
  <si>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</si>
  <si>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</si>
  <si>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</si>
  <si>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</si>
  <si>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</si>
  <si>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</si>
  <si>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</si>
  <si>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</si>
  <si>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</si>
  <si>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</si>
  <si>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</si>
  <si>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</si>
  <si>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</si>
  <si>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</si>
  <si>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</si>
  <si>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</si>
  <si>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</si>
  <si>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</si>
  <si>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</si>
  <si>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</si>
  <si>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</si>
  <si>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</si>
  <si>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</si>
  <si>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</si>
  <si>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</si>
  <si>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</si>
  <si>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</si>
  <si>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</si>
  <si>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</si>
  <si>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</si>
  <si>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</si>
  <si>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</si>
  <si>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</si>
  <si>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</si>
  <si>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</si>
  <si>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</si>
  <si>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</si>
  <si>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</si>
  <si>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</si>
  <si>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</si>
  <si>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</si>
  <si>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</si>
  <si>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</si>
  <si>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</si>
  <si>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</si>
  <si>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</si>
  <si>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</si>
  <si>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</si>
  <si>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</si>
  <si>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</si>
  <si>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</si>
  <si>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</si>
  <si>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</si>
  <si>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</si>
  <si>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</si>
  <si>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</si>
  <si>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</si>
  <si>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</si>
  <si>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</si>
  <si>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</si>
  <si>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</si>
  <si>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</si>
  <si>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</si>
  <si>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</si>
  <si>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</si>
  <si>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</si>
  <si>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</si>
  <si>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</si>
  <si>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</si>
  <si>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</si>
  <si>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</si>
  <si>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</si>
  <si>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</si>
  <si>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</si>
  <si>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</si>
  <si>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</si>
  <si>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</si>
  <si>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</si>
  <si>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</si>
  <si>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</si>
  <si>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</si>
  <si>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</si>
  <si>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</si>
  <si>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</si>
  <si>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</si>
  <si>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</si>
  <si>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</si>
  <si>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</si>
  <si>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</si>
  <si>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</si>
  <si>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</si>
  <si>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</si>
  <si>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</si>
  <si>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</si>
  <si>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</si>
  <si>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</si>
  <si>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</si>
  <si>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</si>
  <si>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</si>
  <si>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</si>
  <si>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</si>
  <si>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</si>
  <si>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</si>
  <si>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</si>
  <si>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</si>
  <si>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</si>
  <si>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</si>
  <si>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</si>
  <si>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</si>
  <si>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</si>
  <si>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</si>
  <si>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</si>
  <si>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</si>
  <si>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</si>
  <si>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</si>
  <si>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</si>
  <si>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</si>
  <si>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</si>
  <si>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</si>
  <si>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</si>
  <si>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</si>
  <si>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</si>
  <si>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</si>
  <si>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</si>
  <si>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</si>
  <si>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</si>
  <si>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</si>
  <si>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</si>
  <si>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</si>
  <si>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</si>
  <si>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</si>
  <si>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</si>
  <si>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</si>
  <si>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</si>
  <si>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</si>
  <si>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</si>
  <si>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</si>
  <si>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</si>
  <si>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</si>
  <si>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</si>
  <si>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</si>
  <si>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</si>
  <si>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</si>
  <si>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</si>
  <si>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</si>
  <si>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</si>
  <si>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</si>
  <si>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</si>
  <si>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</si>
  <si>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</si>
  <si>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</si>
  <si>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</si>
  <si>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</si>
  <si>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</si>
  <si>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</si>
  <si>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</si>
  <si>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</si>
  <si>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</si>
  <si>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</si>
  <si>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</si>
  <si>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</si>
  <si>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</si>
  <si>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</si>
  <si>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</si>
  <si>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</si>
  <si>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</si>
  <si>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</si>
  <si>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</si>
  <si>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</si>
  <si>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</si>
  <si>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</si>
  <si>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</si>
  <si>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</si>
  <si>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</si>
  <si>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</si>
  <si>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</si>
  <si>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</si>
  <si>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</si>
  <si>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</si>
  <si>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</si>
  <si>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</si>
  <si>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</si>
  <si>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</si>
  <si>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</si>
  <si>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</si>
  <si>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</si>
  <si>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</si>
  <si>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</si>
  <si>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</si>
  <si>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</si>
  <si>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</si>
  <si>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</si>
  <si>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</si>
  <si>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</si>
  <si>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</si>
  <si>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</si>
  <si>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</si>
  <si>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</si>
  <si>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</si>
  <si>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</si>
  <si>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</si>
  <si>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</si>
  <si>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</si>
  <si>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</si>
  <si>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</si>
  <si>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</si>
  <si>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</si>
  <si>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</si>
  <si>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</si>
  <si>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</si>
  <si>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</si>
  <si>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</si>
  <si>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</si>
  <si>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</si>
  <si>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</si>
  <si>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</si>
  <si>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</si>
  <si>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</si>
  <si>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</si>
  <si>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</si>
  <si>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</si>
  <si>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</si>
  <si>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</si>
  <si>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</si>
  <si>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</si>
  <si>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</si>
  <si>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</si>
  <si>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</si>
  <si>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</si>
  <si>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</si>
  <si>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</si>
  <si>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</si>
  <si>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</si>
  <si>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</si>
  <si>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</si>
  <si>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</si>
  <si>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</si>
  <si>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</si>
  <si>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</si>
  <si>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</si>
  <si>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</si>
  <si>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</si>
  <si>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</si>
  <si>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</si>
  <si>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</si>
  <si>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</si>
  <si>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</si>
  <si>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</si>
  <si>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</si>
  <si>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</si>
  <si>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</si>
  <si>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</si>
  <si>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</si>
  <si>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</si>
  <si>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</si>
  <si>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</si>
  <si>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</si>
  <si>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</si>
  <si>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</si>
  <si>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</si>
  <si>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</si>
  <si>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</si>
  <si>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</si>
  <si>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</si>
  <si>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</si>
  <si>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</si>
  <si>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</si>
  <si>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</si>
  <si>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</si>
  <si>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</si>
  <si>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</si>
  <si>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</si>
  <si>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</si>
  <si>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</si>
  <si>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</si>
  <si>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</si>
  <si>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</si>
  <si>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</si>
  <si>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</si>
  <si>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</si>
  <si>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</si>
  <si>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</si>
  <si>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</si>
  <si>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</si>
  <si>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</si>
  <si>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</si>
  <si>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</si>
  <si>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</si>
  <si>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</si>
  <si>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</si>
  <si>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</si>
  <si>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</si>
  <si>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</si>
  <si>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</si>
  <si>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</si>
  <si>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</si>
  <si>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</si>
  <si>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</si>
  <si>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</si>
  <si>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</si>
  <si>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</si>
  <si>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</si>
  <si>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</si>
  <si>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</si>
  <si>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</si>
  <si>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</si>
  <si>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</si>
  <si>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</si>
  <si>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</si>
  <si>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</si>
  <si>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</si>
  <si>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</si>
  <si>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</si>
  <si>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</si>
  <si>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</si>
  <si>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</si>
  <si>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</si>
  <si>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</si>
  <si>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</si>
  <si>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</si>
  <si>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</si>
  <si>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</si>
  <si>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</si>
  <si>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</si>
  <si>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</si>
  <si>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</si>
  <si>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</si>
  <si>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</si>
  <si>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</si>
  <si>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</si>
  <si>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</si>
  <si>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</si>
  <si>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</si>
  <si>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</si>
  <si>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</si>
  <si>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</si>
  <si>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</si>
  <si>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</si>
  <si>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</si>
  <si>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</si>
  <si>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</si>
  <si>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</si>
  <si>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</si>
  <si>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</si>
  <si>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</si>
  <si>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</si>
  <si>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</si>
  <si>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</si>
  <si>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</si>
  <si>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</si>
  <si>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</si>
  <si>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</si>
  <si>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</si>
  <si>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</si>
  <si>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</si>
  <si>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</si>
  <si>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</si>
  <si>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</si>
  <si>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</si>
  <si>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</si>
  <si>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</si>
  <si>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</si>
  <si>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</si>
  <si>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</si>
  <si>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</si>
  <si>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</si>
  <si>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</si>
  <si>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</si>
  <si>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</si>
  <si>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</si>
  <si>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</si>
  <si>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</si>
  <si>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</si>
  <si>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</si>
  <si>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</si>
  <si>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</si>
  <si>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</si>
  <si>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</si>
  <si>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</si>
  <si>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</si>
  <si>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</si>
  <si>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</si>
  <si>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</si>
  <si>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</si>
  <si>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</si>
  <si>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</si>
  <si>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</si>
  <si>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</si>
  <si>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</si>
  <si>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</si>
  <si>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</si>
  <si>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</si>
  <si>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</si>
  <si>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</si>
  <si>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</si>
  <si>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</si>
  <si>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</si>
  <si>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</si>
  <si>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</si>
  <si>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</si>
  <si>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</si>
  <si>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</si>
  <si>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</si>
  <si>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</si>
  <si>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</si>
  <si>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</si>
  <si>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</si>
  <si>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</si>
  <si>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</si>
  <si>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</si>
  <si>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</si>
  <si>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</si>
  <si>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</si>
  <si>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</si>
  <si>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</si>
  <si>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</si>
  <si>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</si>
  <si>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</si>
  <si>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</si>
  <si>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</si>
  <si>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</si>
  <si>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</si>
  <si>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</si>
  <si>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</si>
  <si>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</si>
  <si>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</si>
  <si>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</si>
  <si>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</si>
  <si>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</si>
  <si>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</si>
  <si>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</si>
  <si>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</si>
  <si>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</si>
  <si>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</si>
  <si>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</si>
  <si>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</si>
  <si>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</si>
  <si>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</si>
  <si>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</si>
  <si>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</si>
  <si>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</si>
  <si>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</si>
  <si>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</si>
  <si>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</si>
  <si>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</si>
  <si>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</si>
  <si>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</si>
  <si>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</si>
  <si>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</si>
  <si>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</si>
  <si>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</si>
  <si>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</si>
  <si>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</si>
  <si>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</si>
  <si>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</si>
  <si>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</si>
  <si>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</si>
  <si>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</si>
  <si>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</si>
  <si>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</si>
  <si>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</si>
  <si>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</si>
  <si>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</si>
  <si>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</si>
  <si>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</si>
  <si>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</si>
  <si>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</si>
  <si>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</si>
  <si>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</si>
  <si>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</si>
  <si>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</si>
  <si>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</si>
  <si>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</si>
  <si>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</si>
  <si>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</si>
  <si>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</si>
  <si>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</si>
  <si>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</si>
  <si>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</si>
  <si>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</si>
  <si>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</si>
  <si>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</si>
  <si>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</si>
  <si>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</si>
  <si>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</si>
  <si>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</si>
  <si>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</si>
  <si>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</si>
  <si>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</si>
  <si>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</si>
  <si>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</si>
  <si>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</si>
  <si>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</si>
  <si>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</si>
  <si>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</si>
  <si>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</si>
  <si>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</si>
  <si>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</si>
  <si>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</si>
  <si>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</si>
  <si>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</si>
  <si>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</si>
  <si>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</si>
  <si>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</si>
  <si>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</si>
  <si>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</si>
  <si>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</si>
  <si>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</si>
  <si>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</si>
  <si>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</si>
  <si>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</si>
  <si>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</si>
  <si>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</si>
  <si>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</si>
  <si>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</si>
  <si>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</si>
  <si>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</si>
  <si>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</si>
  <si>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</si>
  <si>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</si>
  <si>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</si>
  <si>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</si>
  <si>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</si>
  <si>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</si>
  <si>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</si>
  <si>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</si>
  <si>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</si>
  <si>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</si>
  <si>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</si>
  <si>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</si>
  <si>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</si>
  <si>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</si>
  <si>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</si>
  <si>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</si>
  <si>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</si>
  <si>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</si>
  <si>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</si>
  <si>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</si>
  <si>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</si>
  <si>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</si>
  <si>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</si>
  <si>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</si>
  <si>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</si>
  <si>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</si>
  <si>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</si>
  <si>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</si>
  <si>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</si>
  <si>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</si>
  <si>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</si>
  <si>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</si>
  <si>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</si>
  <si>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</si>
  <si>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</si>
  <si>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</si>
  <si>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</si>
  <si>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</si>
  <si>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</si>
  <si>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</si>
  <si>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</si>
  <si>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</si>
  <si>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</si>
  <si>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</si>
  <si>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</si>
  <si>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</si>
  <si>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</si>
  <si>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</si>
  <si>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</si>
  <si>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</si>
  <si>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</si>
  <si>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</si>
  <si>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</si>
  <si>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</si>
  <si>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</si>
  <si>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</si>
  <si>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</si>
  <si>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</si>
  <si>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</si>
  <si>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</si>
  <si>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</si>
  <si>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</si>
  <si>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</si>
  <si>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</si>
  <si>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</si>
  <si>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</si>
  <si>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</si>
  <si>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</si>
  <si>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</si>
  <si>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</si>
  <si>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</si>
  <si>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</si>
  <si>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</si>
  <si>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</si>
  <si>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</si>
  <si>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</si>
  <si>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</si>
  <si>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</si>
  <si>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</si>
  <si>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</si>
  <si>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</si>
  <si>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</si>
  <si>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</si>
  <si>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</si>
  <si>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</si>
  <si>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</si>
  <si>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</si>
  <si>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</si>
  <si>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</si>
  <si>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</si>
  <si>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</si>
  <si>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</si>
  <si>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</si>
  <si>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</si>
  <si>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</si>
  <si>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</si>
  <si>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</si>
  <si>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</si>
  <si>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</si>
  <si>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</si>
  <si>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</si>
  <si>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</si>
  <si>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</si>
  <si>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</si>
  <si>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</si>
  <si>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</si>
  <si>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</si>
  <si>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</si>
  <si>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</si>
  <si>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</si>
  <si>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</si>
  <si>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</si>
  <si>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</si>
  <si>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</si>
  <si>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</si>
  <si>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</si>
  <si>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</si>
  <si>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</si>
  <si>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</si>
  <si>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</si>
  <si>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</si>
  <si>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</si>
  <si>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</si>
  <si>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</si>
  <si>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</si>
  <si>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</si>
  <si>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</si>
  <si>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</si>
  <si>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</si>
  <si>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</si>
  <si>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</si>
  <si>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</si>
  <si>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</si>
  <si>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</si>
  <si>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</si>
  <si>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</si>
  <si>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</si>
  <si>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</si>
  <si>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</si>
  <si>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</si>
  <si>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</si>
  <si>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</si>
  <si>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</si>
  <si>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</si>
  <si>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</si>
  <si>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</si>
  <si>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</si>
  <si>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</si>
  <si>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</si>
  <si>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</si>
  <si>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</si>
  <si>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</si>
  <si>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</si>
  <si>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</si>
  <si>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</si>
  <si>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</si>
  <si>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</si>
  <si>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</si>
  <si>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</si>
  <si>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</si>
  <si>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</si>
  <si>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</si>
  <si>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</si>
  <si>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</si>
  <si>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</si>
  <si>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</si>
  <si>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</si>
  <si>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</si>
  <si>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</si>
  <si>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</si>
  <si>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</si>
  <si>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</si>
  <si>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</si>
  <si>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</si>
  <si>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</si>
  <si>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</si>
  <si>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</si>
  <si>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</si>
  <si>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</si>
  <si>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</si>
  <si>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</si>
  <si>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</si>
  <si>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</si>
  <si>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</si>
  <si>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</si>
  <si>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</si>
  <si>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</si>
  <si>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</si>
  <si>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</si>
  <si>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</si>
  <si>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</si>
  <si>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</si>
  <si>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</si>
  <si>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</si>
  <si>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</si>
  <si>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</si>
  <si>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</si>
  <si>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</si>
  <si>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</si>
  <si>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</si>
  <si>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</si>
  <si>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</si>
  <si>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</si>
  <si>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</si>
  <si>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</si>
  <si>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</si>
  <si>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</si>
  <si>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</si>
  <si>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</si>
  <si>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</si>
  <si>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</si>
  <si>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</si>
  <si>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</si>
  <si>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</si>
  <si>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</si>
  <si>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</si>
  <si>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</si>
  <si>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</si>
  <si>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</si>
  <si>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</si>
  <si>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</si>
  <si>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</si>
  <si>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</si>
  <si>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</si>
  <si>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</si>
  <si>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</si>
  <si>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</si>
  <si>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</si>
  <si>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</si>
  <si>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</si>
  <si>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</si>
  <si>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</si>
  <si>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</si>
  <si>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</si>
  <si>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</si>
  <si>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</si>
  <si>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</si>
  <si>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</si>
  <si>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</si>
  <si>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</si>
  <si>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</si>
  <si>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</si>
  <si>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</si>
  <si>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</si>
  <si>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</si>
  <si>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</si>
  <si>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</si>
  <si>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</si>
  <si>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</si>
  <si>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</si>
  <si>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</si>
  <si>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</si>
  <si>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</si>
  <si>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</si>
  <si>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</si>
  <si>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</si>
  <si>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</si>
  <si>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</si>
  <si>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</si>
  <si>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</si>
  <si>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</si>
  <si>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</si>
  <si>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</si>
  <si>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</si>
  <si>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</si>
  <si>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</si>
  <si>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</si>
  <si>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</si>
  <si>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</si>
  <si>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</si>
  <si>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</si>
  <si>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</si>
  <si>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</si>
  <si>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</si>
  <si>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</si>
  <si>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</si>
  <si>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</si>
  <si>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</si>
  <si>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</si>
  <si>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</si>
  <si>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</si>
  <si>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</si>
  <si>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</si>
  <si>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</si>
  <si>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</si>
  <si>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</si>
  <si>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</si>
  <si>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</si>
  <si>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</si>
  <si>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</si>
  <si>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</si>
  <si>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</si>
  <si>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</si>
  <si>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</si>
  <si>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</si>
  <si>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</si>
  <si>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</si>
  <si>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</si>
  <si>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</si>
  <si>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</si>
  <si>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</si>
  <si>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</si>
  <si>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</si>
  <si>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</si>
  <si>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</si>
  <si>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</si>
  <si>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</si>
  <si>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</si>
  <si>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</si>
  <si>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</si>
  <si>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</si>
  <si>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</si>
  <si>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</si>
  <si>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</si>
  <si>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</si>
  <si>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</si>
  <si>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</si>
  <si>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</si>
  <si>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</si>
  <si>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</si>
  <si>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</si>
  <si>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</si>
  <si>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</si>
  <si>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</si>
  <si>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</si>
  <si>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</si>
  <si>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</si>
  <si>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</si>
  <si>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</si>
  <si>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</si>
  <si>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</si>
  <si>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</si>
  <si>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</si>
  <si>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</si>
  <si>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</si>
  <si>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</si>
  <si>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</si>
  <si>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</si>
  <si>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</si>
  <si>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</si>
  <si>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</si>
  <si>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</si>
  <si>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</si>
  <si>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</si>
  <si>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</si>
  <si>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</si>
  <si>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</si>
  <si>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</si>
  <si>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</si>
  <si>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</si>
  <si>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</si>
  <si>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</si>
  <si>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</si>
  <si>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</si>
  <si>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</si>
  <si>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</si>
  <si>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</si>
  <si>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</si>
  <si>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</si>
  <si>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</si>
  <si>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</si>
  <si>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</si>
  <si>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</si>
  <si>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</si>
  <si>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</si>
  <si>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</si>
  <si>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</si>
  <si>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</si>
  <si>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</si>
  <si>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</si>
  <si>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</si>
  <si>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</si>
  <si>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</si>
  <si>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</si>
  <si>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</si>
  <si>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</si>
  <si>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</si>
  <si>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</si>
  <si>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</si>
  <si>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</si>
  <si>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</si>
  <si>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</si>
  <si>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</si>
  <si>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</si>
  <si>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</si>
  <si>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</si>
  <si>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</si>
  <si>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</si>
  <si>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</si>
  <si>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</si>
  <si>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</si>
  <si>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</si>
  <si>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</si>
  <si>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</si>
  <si>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</si>
  <si>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</si>
  <si>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</si>
  <si>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</si>
  <si>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</si>
  <si>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</si>
  <si>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</si>
  <si>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</si>
  <si>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</si>
  <si>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</si>
  <si>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</si>
  <si>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</si>
  <si>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</si>
  <si>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</si>
  <si>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</si>
  <si>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</si>
  <si>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</si>
  <si>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</si>
  <si>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</si>
  <si>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</si>
  <si>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</si>
  <si>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</si>
  <si>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</si>
  <si>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</si>
  <si>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</si>
  <si>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</si>
  <si>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</si>
  <si>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</si>
  <si>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</si>
  <si>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</si>
  <si>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</si>
  <si>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</si>
  <si>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</si>
  <si>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</si>
  <si>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</si>
  <si>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</si>
  <si>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</si>
  <si>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</si>
  <si>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</si>
  <si>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</si>
  <si>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</si>
  <si>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</si>
  <si>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</si>
  <si>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</si>
  <si>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</si>
  <si>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</si>
  <si>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</si>
  <si>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</si>
  <si>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</si>
  <si>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</si>
  <si>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</si>
  <si>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</si>
  <si>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</si>
  <si>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</si>
  <si>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</si>
  <si>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</si>
  <si>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</si>
  <si>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</si>
  <si>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</si>
  <si>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</si>
  <si>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</si>
  <si>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</si>
  <si>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</si>
  <si>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</si>
  <si>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</si>
  <si>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</si>
  <si>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</si>
  <si>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</si>
  <si>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</si>
  <si>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</si>
  <si>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</si>
  <si>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</si>
  <si>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</si>
  <si>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</si>
  <si>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</si>
  <si>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</si>
  <si>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</si>
  <si>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</si>
  <si>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</si>
  <si>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</si>
  <si>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</si>
  <si>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</si>
  <si>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</si>
  <si>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</si>
  <si>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</si>
  <si>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</si>
  <si>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</si>
  <si>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</si>
  <si>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</si>
  <si>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</si>
  <si>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</si>
  <si>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</si>
  <si>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</si>
  <si>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</si>
  <si>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</si>
  <si>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</si>
  <si>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</si>
  <si>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</si>
  <si>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</si>
  <si>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</si>
  <si>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</si>
  <si>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</si>
  <si>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</si>
  <si>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</si>
  <si>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</si>
  <si>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</si>
  <si>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</si>
  <si>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</si>
  <si>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</si>
  <si>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</si>
  <si>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</si>
  <si>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</si>
  <si>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</si>
  <si>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</si>
  <si>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</si>
  <si>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</si>
  <si>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</si>
  <si>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</si>
  <si>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</si>
  <si>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</si>
  <si>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</si>
  <si>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</si>
  <si>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</si>
  <si>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</si>
  <si>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</si>
  <si>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</si>
  <si>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</si>
  <si>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</si>
  <si>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</si>
  <si>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</si>
  <si>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</si>
  <si>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</si>
  <si>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</si>
  <si>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</si>
  <si>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</si>
  <si>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</si>
  <si>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</si>
  <si>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</si>
  <si>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</si>
  <si>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</si>
  <si>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</si>
  <si>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</si>
  <si>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</si>
  <si>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</si>
  <si>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</si>
  <si>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</si>
  <si>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</si>
  <si>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</si>
  <si>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</si>
  <si>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</si>
  <si>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</si>
  <si>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</si>
  <si>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</si>
  <si>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</si>
  <si>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</si>
  <si>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</si>
  <si>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</si>
  <si>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</si>
  <si>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</si>
  <si>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</si>
  <si>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</si>
  <si>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</si>
  <si>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</si>
  <si>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</si>
  <si>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</si>
  <si>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</si>
  <si>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</si>
  <si>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</si>
  <si>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</si>
  <si>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</si>
  <si>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</si>
  <si>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</si>
  <si>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</si>
  <si>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</si>
  <si>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</si>
  <si>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</si>
  <si>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</si>
  <si>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</si>
  <si>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</si>
  <si>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</si>
  <si>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</si>
  <si>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</si>
  <si>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</si>
  <si>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</si>
  <si>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</si>
  <si>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</si>
  <si>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</si>
  <si>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</si>
  <si>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</si>
  <si>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</si>
  <si>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</si>
  <si>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</si>
  <si>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</si>
  <si>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</si>
  <si>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</si>
  <si>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</si>
  <si>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</si>
  <si>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</si>
  <si>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</si>
  <si>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</si>
  <si>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</si>
  <si>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</si>
  <si>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</si>
  <si>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</si>
  <si>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</si>
  <si>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</si>
  <si>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</si>
  <si>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</si>
  <si>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</si>
  <si>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</si>
  <si>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</si>
  <si>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</si>
  <si>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</si>
  <si>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</si>
  <si>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</si>
  <si>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</si>
  <si>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</si>
  <si>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</si>
  <si>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</si>
  <si>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</si>
  <si>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</si>
  <si>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</si>
  <si>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</si>
  <si>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</si>
  <si>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</si>
  <si>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</si>
  <si>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</si>
  <si>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</si>
  <si>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</si>
  <si>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</si>
  <si>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</si>
  <si>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</si>
  <si>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</si>
  <si>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</si>
  <si>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</si>
  <si>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</si>
  <si>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</si>
  <si>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</si>
  <si>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</si>
  <si>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</si>
  <si>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</si>
  <si>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</si>
  <si>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</si>
  <si>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</si>
  <si>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</si>
  <si>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</si>
  <si>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</si>
  <si>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</si>
  <si>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</si>
  <si>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</si>
  <si>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</si>
  <si>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</si>
  <si>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</si>
  <si>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</si>
  <si>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</si>
  <si>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</si>
  <si>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</si>
  <si>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</si>
  <si>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</si>
  <si>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</si>
  <si>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</si>
  <si>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</si>
  <si>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</si>
  <si>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</si>
  <si>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</si>
  <si>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</si>
  <si>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</si>
  <si>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</si>
  <si>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</si>
  <si>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</si>
  <si>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</si>
  <si>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</si>
  <si>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</si>
  <si>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</si>
  <si>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</si>
  <si>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</si>
  <si>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</si>
  <si>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</si>
  <si>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</si>
  <si>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</si>
  <si>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</si>
  <si>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</si>
  <si>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</si>
  <si>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</si>
  <si>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</si>
  <si>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</si>
  <si>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</si>
  <si>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</si>
  <si>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</si>
  <si>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</si>
  <si>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</si>
  <si>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</si>
  <si>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</si>
  <si>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</si>
  <si>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</si>
  <si>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</si>
  <si>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</si>
  <si>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</si>
  <si>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</si>
  <si>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</si>
  <si>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</si>
  <si>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</si>
  <si>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</si>
  <si>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</si>
  <si>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</si>
  <si>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</si>
  <si>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</si>
  <si>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</si>
  <si>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</si>
  <si>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</si>
  <si>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</si>
  <si>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</si>
  <si>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</si>
  <si>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</si>
  <si>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</si>
  <si>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</si>
  <si>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</si>
  <si>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</si>
  <si>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</si>
  <si>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</si>
  <si>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</si>
  <si>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</si>
  <si>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</si>
  <si>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</si>
  <si>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</si>
  <si>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</si>
  <si>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</si>
  <si>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</si>
  <si>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</si>
  <si>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</si>
  <si>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</si>
  <si>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</si>
  <si>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</si>
  <si>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</si>
  <si>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</si>
  <si>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</si>
  <si>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</si>
  <si>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</si>
  <si>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</si>
  <si>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</si>
  <si>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</si>
  <si>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</si>
  <si>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</si>
  <si>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</si>
  <si>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</si>
  <si>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</si>
  <si>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</si>
  <si>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</si>
  <si>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</si>
  <si>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</si>
  <si>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</si>
  <si>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</si>
  <si>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</si>
  <si>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</si>
  <si>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</si>
  <si>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</si>
  <si>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</si>
  <si>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</si>
  <si>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</si>
  <si>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</si>
  <si>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</si>
  <si>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</si>
  <si>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</si>
  <si>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</si>
  <si>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</si>
  <si>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</si>
  <si>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</si>
  <si>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</si>
  <si>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</si>
  <si>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</si>
  <si>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</si>
  <si>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</si>
  <si>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</si>
  <si>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</si>
  <si>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</si>
  <si>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</si>
  <si>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</si>
  <si>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</si>
  <si>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</si>
  <si>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</si>
  <si>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</si>
  <si>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</si>
  <si>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</si>
  <si>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</si>
  <si>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</si>
  <si>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</si>
  <si>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</si>
  <si>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</si>
  <si>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</si>
  <si>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</si>
  <si>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</si>
  <si>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</si>
  <si>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</si>
  <si>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</si>
  <si>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</si>
  <si>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</si>
  <si>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</si>
  <si>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</si>
  <si>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</si>
  <si>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</si>
  <si>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</si>
  <si>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</si>
  <si>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</si>
  <si>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</si>
  <si>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</si>
  <si>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</si>
  <si>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</si>
  <si>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</si>
  <si>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</si>
  <si>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</si>
  <si>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</si>
  <si>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</si>
  <si>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</si>
  <si>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</si>
  <si>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</si>
  <si>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</si>
  <si>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</si>
  <si>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</si>
  <si>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</si>
  <si>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</si>
  <si>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</si>
  <si>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</si>
  <si>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</si>
  <si>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</si>
  <si>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</si>
  <si>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</si>
  <si>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</si>
  <si>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</si>
  <si>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</si>
  <si>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</si>
  <si>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</si>
  <si>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</si>
  <si>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</si>
  <si>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</si>
  <si>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</si>
  <si>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</si>
  <si>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</si>
  <si>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</si>
  <si>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</si>
  <si>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</si>
  <si>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</si>
  <si>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</si>
  <si>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</si>
  <si>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</si>
  <si>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</si>
  <si>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</si>
  <si>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</si>
  <si>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</si>
  <si>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</si>
  <si>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</si>
  <si>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</si>
  <si>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</si>
  <si>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</si>
  <si>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</si>
  <si>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</si>
  <si>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</si>
  <si>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</si>
  <si>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</si>
  <si>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</si>
  <si>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</si>
  <si>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</si>
  <si>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</si>
  <si>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</si>
  <si>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</si>
  <si>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</si>
  <si>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</si>
  <si>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</si>
  <si>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</si>
  <si>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</si>
  <si>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</si>
  <si>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</si>
  <si>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</si>
  <si>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</si>
  <si>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</si>
  <si>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</si>
  <si>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</si>
  <si>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</si>
  <si>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</si>
  <si>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</si>
  <si>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</si>
  <si>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</si>
  <si>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</si>
  <si>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</si>
  <si>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</si>
  <si>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</si>
  <si>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</si>
  <si>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</si>
  <si>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</si>
  <si>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</si>
  <si>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</si>
  <si>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</si>
  <si>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</si>
  <si>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</si>
  <si>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</si>
  <si>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</si>
  <si>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</si>
  <si>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</si>
  <si>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</si>
  <si>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</si>
  <si>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</si>
  <si>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</si>
  <si>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</si>
  <si>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</si>
  <si>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</si>
  <si>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</si>
  <si>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</si>
  <si>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</si>
  <si>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</si>
  <si>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</si>
  <si>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</si>
  <si>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</si>
  <si>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</si>
  <si>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</si>
  <si>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</si>
  <si>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</si>
  <si>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</si>
  <si>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</si>
  <si>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</si>
  <si>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</si>
  <si>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</si>
  <si>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</si>
  <si>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</si>
  <si>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</si>
  <si>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</si>
  <si>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</si>
  <si>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</si>
  <si>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</si>
  <si>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</si>
  <si>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</si>
  <si>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</si>
  <si>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</si>
  <si>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</si>
  <si>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</si>
  <si>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</si>
  <si>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</si>
  <si>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</si>
  <si>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</si>
  <si>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</si>
  <si>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</si>
  <si>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</si>
  <si>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</si>
  <si>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</si>
  <si>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</si>
  <si>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</si>
  <si>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</si>
  <si>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</si>
  <si>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</si>
  <si>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</si>
  <si>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</si>
  <si>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</si>
  <si>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</si>
  <si>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</si>
  <si>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</si>
  <si>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</si>
  <si>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</si>
  <si>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</si>
  <si>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</si>
  <si>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</si>
  <si>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</si>
  <si>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</si>
  <si>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</si>
  <si>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</si>
  <si>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</si>
  <si>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</si>
  <si>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</si>
  <si>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</si>
  <si>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</si>
  <si>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</si>
  <si>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</si>
  <si>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</si>
  <si>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</si>
  <si>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</si>
  <si>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</si>
  <si>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</si>
  <si>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</si>
  <si>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</si>
  <si>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</si>
  <si>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</si>
  <si>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</si>
  <si>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</si>
  <si>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</si>
  <si>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</si>
  <si>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</si>
  <si>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</si>
  <si>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</si>
  <si>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</si>
  <si>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</si>
  <si>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</si>
  <si>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</si>
  <si>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</si>
  <si>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</si>
  <si>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</si>
  <si>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</si>
  <si>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</si>
  <si>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</si>
  <si>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</si>
  <si>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</si>
  <si>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</si>
  <si>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</si>
  <si>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</si>
  <si>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</si>
  <si>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</si>
  <si>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</si>
  <si>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</si>
  <si>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</si>
  <si>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</si>
  <si>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</si>
  <si>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</si>
  <si>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</si>
  <si>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</si>
  <si>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</si>
  <si>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</si>
  <si>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</si>
  <si>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</si>
  <si>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</si>
  <si>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</si>
  <si>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</si>
  <si>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</si>
  <si>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</si>
  <si>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</si>
  <si>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</si>
  <si>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</si>
  <si>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</si>
  <si>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</si>
  <si>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</si>
  <si>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</si>
  <si>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</si>
  <si>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</si>
  <si>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</si>
  <si>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</si>
  <si>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</si>
  <si>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</si>
  <si>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</si>
  <si>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</si>
  <si>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</si>
  <si>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</si>
  <si>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</si>
  <si>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</si>
  <si>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</si>
  <si>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</si>
  <si>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</si>
  <si>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</si>
  <si>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</si>
  <si>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</si>
  <si>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</si>
  <si>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</si>
  <si>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</si>
  <si>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</si>
  <si>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</si>
  <si>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</si>
  <si>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</si>
  <si>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</si>
  <si>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</si>
  <si>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</si>
  <si>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</si>
  <si>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</si>
  <si>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</si>
  <si>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</si>
  <si>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</si>
  <si>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</si>
  <si>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</si>
  <si>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</si>
  <si>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</si>
  <si>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</si>
  <si>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</si>
  <si>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</si>
  <si>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</si>
  <si>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</si>
  <si>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</si>
  <si>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</si>
  <si>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</si>
  <si>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</si>
  <si>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</si>
  <si>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</si>
  <si>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</si>
  <si>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</si>
  <si>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</si>
  <si>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</si>
  <si>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</si>
  <si>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</si>
  <si>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</si>
  <si>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</si>
  <si>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</si>
  <si>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</si>
  <si>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</si>
  <si>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</si>
  <si>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</si>
  <si>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</si>
  <si>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</si>
  <si>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</si>
  <si>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</si>
  <si>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</si>
  <si>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</si>
  <si>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</si>
  <si>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</si>
  <si>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</si>
  <si>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</si>
  <si>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</si>
  <si>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</si>
  <si>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</si>
  <si>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</si>
  <si>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</si>
  <si>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</si>
  <si>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</si>
  <si>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</si>
  <si>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</si>
  <si>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</si>
  <si>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</si>
  <si>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</si>
  <si>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</si>
  <si>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</si>
  <si>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</si>
  <si>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</si>
  <si>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</si>
  <si>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</si>
  <si>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</si>
  <si>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</si>
  <si>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</si>
  <si>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</si>
  <si>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</si>
  <si>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</si>
  <si>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</si>
  <si>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</si>
  <si>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</si>
  <si>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</si>
  <si>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</si>
  <si>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</si>
  <si>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</si>
  <si>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</si>
  <si>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</si>
  <si>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</si>
  <si>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</si>
  <si>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</si>
  <si>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</si>
  <si>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</si>
  <si>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</si>
  <si>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</si>
  <si>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</si>
  <si>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</si>
  <si>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</si>
  <si>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</si>
  <si>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</si>
  <si>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</si>
  <si>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</si>
  <si>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</si>
  <si>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</si>
  <si>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</si>
  <si>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</si>
  <si>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</si>
  <si>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</si>
  <si>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</si>
  <si>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</si>
  <si>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</si>
  <si>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</si>
  <si>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</si>
  <si>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</si>
  <si>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</si>
  <si>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</si>
  <si>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</si>
  <si>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</si>
  <si>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</si>
  <si>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</si>
  <si>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</si>
  <si>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</si>
  <si>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</si>
  <si>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</si>
  <si>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</si>
  <si>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</si>
  <si>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</si>
  <si>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</si>
  <si>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</si>
  <si>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</si>
  <si>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</si>
  <si>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</si>
  <si>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</si>
  <si>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</si>
  <si>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</si>
  <si>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</si>
  <si>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</si>
  <si>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</si>
  <si>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</si>
  <si>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</si>
  <si>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</si>
  <si>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</si>
  <si>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</si>
  <si>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</si>
  <si>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</si>
  <si>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</si>
  <si>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</si>
  <si>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</si>
  <si>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</si>
  <si>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</si>
  <si>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</si>
  <si>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</si>
  <si>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</si>
  <si>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</si>
  <si>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</si>
  <si>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</si>
  <si>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</si>
  <si>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</si>
  <si>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</si>
  <si>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</si>
  <si>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</si>
  <si>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</si>
  <si>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</si>
  <si>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</si>
  <si>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</si>
  <si>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</si>
  <si>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</si>
  <si>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</si>
  <si>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</si>
  <si>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</si>
  <si>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</si>
  <si>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</si>
  <si>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</si>
  <si>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</si>
  <si>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</si>
  <si>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</si>
  <si>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</si>
  <si>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</si>
  <si>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</si>
  <si>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</si>
  <si>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</si>
  <si>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</si>
  <si>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</si>
  <si>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</si>
  <si>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</si>
  <si>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</si>
  <si>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</si>
  <si>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</si>
  <si>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</si>
  <si>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</si>
  <si>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</si>
  <si>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</si>
  <si>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</si>
  <si>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</si>
  <si>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</si>
  <si>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</si>
  <si>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</si>
  <si>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</si>
  <si>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</si>
  <si>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</si>
  <si>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</si>
  <si>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</si>
  <si>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</si>
  <si>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</si>
  <si>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</si>
  <si>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</si>
  <si>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</si>
  <si>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</si>
  <si>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</si>
  <si>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</si>
  <si>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</si>
  <si>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</si>
  <si>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</si>
  <si>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</si>
  <si>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</si>
  <si>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</si>
  <si>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</si>
  <si>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</si>
  <si>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</si>
  <si>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</si>
  <si>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</si>
  <si>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</si>
  <si>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</si>
  <si>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</si>
  <si>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</si>
  <si>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</si>
  <si>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</si>
  <si>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</si>
  <si>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</si>
  <si>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</si>
  <si>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</si>
  <si>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</si>
  <si>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</si>
  <si>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</si>
  <si>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</si>
  <si>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</si>
  <si>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</si>
  <si>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</si>
  <si>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</si>
  <si>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</si>
  <si>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</si>
  <si>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</si>
  <si>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</si>
  <si>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</si>
  <si>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</si>
  <si>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</si>
  <si>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</si>
  <si>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</si>
  <si>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</si>
  <si>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</si>
  <si>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</si>
  <si>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</si>
  <si>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</si>
  <si>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</si>
  <si>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</si>
  <si>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</si>
  <si>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</si>
  <si>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</si>
  <si>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</si>
  <si>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</si>
  <si>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</si>
  <si>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</si>
  <si>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</si>
  <si>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</si>
  <si>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</si>
  <si>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</si>
  <si>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</si>
  <si>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</si>
  <si>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</si>
  <si>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</si>
  <si>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</si>
  <si>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</si>
  <si>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</si>
  <si>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</si>
  <si>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</si>
  <si>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</si>
  <si>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</si>
  <si>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</si>
  <si>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</si>
  <si>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</si>
  <si>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</si>
  <si>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</si>
  <si>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</si>
  <si>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</si>
  <si>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</si>
  <si>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</si>
  <si>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</si>
  <si>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</si>
  <si>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</si>
  <si>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</si>
  <si>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</si>
  <si>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</si>
  <si>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</si>
  <si>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</si>
  <si>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</si>
  <si>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</si>
  <si>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</si>
  <si>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</si>
  <si>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</si>
  <si>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</si>
  <si>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</si>
  <si>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</si>
  <si>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</si>
  <si>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</si>
  <si>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</si>
  <si>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</si>
  <si>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</si>
  <si>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</si>
  <si>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</si>
  <si>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</si>
  <si>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</si>
  <si>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</si>
  <si>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</si>
  <si>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</si>
  <si>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</si>
  <si>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</si>
  <si>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</si>
  <si>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</si>
  <si>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</si>
  <si>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</si>
  <si>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</si>
  <si>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</si>
  <si>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</si>
  <si>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</si>
  <si>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</si>
  <si>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</si>
  <si>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</si>
  <si>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</si>
  <si>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</si>
  <si>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</si>
  <si>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</si>
  <si>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</si>
  <si>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</si>
  <si>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</si>
  <si>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</si>
  <si>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</si>
  <si>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</si>
  <si>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</si>
  <si>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</si>
  <si>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</si>
  <si>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</si>
  <si>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</si>
  <si>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</si>
  <si>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</si>
  <si>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</si>
  <si>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</si>
  <si>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</si>
  <si>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</si>
  <si>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</si>
  <si>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</si>
  <si>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</si>
  <si>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</si>
  <si>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</si>
  <si>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</si>
  <si>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</si>
  <si>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</si>
  <si>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</si>
  <si>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</si>
  <si>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</si>
  <si>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</si>
  <si>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</si>
  <si>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</si>
  <si>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</si>
  <si>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</si>
  <si>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</si>
  <si>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</si>
  <si>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</si>
  <si>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</si>
  <si>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</si>
  <si>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</si>
  <si>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</si>
  <si>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</si>
  <si>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</si>
  <si>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</si>
  <si>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</si>
  <si>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</si>
  <si>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</si>
  <si>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</si>
  <si>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</si>
  <si>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</si>
  <si>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</si>
  <si>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</si>
  <si>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</si>
  <si>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</si>
  <si>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</si>
  <si>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</si>
  <si>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</si>
  <si>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</si>
  <si>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</si>
  <si>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</si>
  <si>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</si>
  <si>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</si>
  <si>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</si>
  <si>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</si>
  <si>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</si>
  <si>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</si>
  <si>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</si>
  <si>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</si>
  <si>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</si>
  <si>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</si>
  <si>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</si>
  <si>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</si>
  <si>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</si>
  <si>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</si>
  <si>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</si>
  <si>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</si>
  <si>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</si>
  <si>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</si>
  <si>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</si>
  <si>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</si>
  <si>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</si>
  <si>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</si>
  <si>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</si>
  <si>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</si>
  <si>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</si>
  <si>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</si>
  <si>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</si>
  <si>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</si>
  <si>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</si>
  <si>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</si>
  <si>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</si>
  <si>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</si>
  <si>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</si>
  <si>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</si>
  <si>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</si>
  <si>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</si>
  <si>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</si>
  <si>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</si>
  <si>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</si>
  <si>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</si>
  <si>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</si>
  <si>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</si>
  <si>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</si>
  <si>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</si>
  <si>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</si>
  <si>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</si>
  <si>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</si>
  <si>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</si>
  <si>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</si>
  <si>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</si>
  <si>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</si>
  <si>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</si>
  <si>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</si>
  <si>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</si>
  <si>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</si>
  <si>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</si>
  <si>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</si>
  <si>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</si>
  <si>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</si>
  <si>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</si>
  <si>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</si>
  <si>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</si>
  <si>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</si>
  <si>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</si>
  <si>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</si>
  <si>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</si>
  <si>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</si>
  <si>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</si>
  <si>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</si>
  <si>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</si>
  <si>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</si>
  <si>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</si>
  <si>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</si>
  <si>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</si>
  <si>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</si>
  <si>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</si>
  <si>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</si>
  <si>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</si>
  <si>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</si>
  <si>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</si>
  <si>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</si>
  <si>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</si>
  <si>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</si>
  <si>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</si>
  <si>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</si>
  <si>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</si>
  <si>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</si>
  <si>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</si>
  <si>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</si>
  <si>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</si>
  <si>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</si>
  <si>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</si>
  <si>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</si>
  <si>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</si>
  <si>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</si>
  <si>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</si>
  <si>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</si>
  <si>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</si>
  <si>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</si>
  <si>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</si>
  <si>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</si>
  <si>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</si>
  <si>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</si>
  <si>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</si>
  <si>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</si>
  <si>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</si>
  <si>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</si>
  <si>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</si>
  <si>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</si>
  <si>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</si>
  <si>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</si>
  <si>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</si>
  <si>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</si>
  <si>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</si>
  <si>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</si>
  <si>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</si>
  <si>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</si>
  <si>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</si>
  <si>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</si>
  <si>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</si>
  <si>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</si>
  <si>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</si>
  <si>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</si>
  <si>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</si>
  <si>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</si>
  <si>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</si>
  <si>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</si>
  <si>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</si>
  <si>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</si>
  <si>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</si>
  <si>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</si>
  <si>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</si>
  <si>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</si>
  <si>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</si>
  <si>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</si>
  <si>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</si>
  <si>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</si>
  <si>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</si>
  <si>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</si>
  <si>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</si>
  <si>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</si>
  <si>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</si>
  <si>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</si>
  <si>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</si>
  <si>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</si>
  <si>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</si>
  <si>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</si>
  <si>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</si>
  <si>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</si>
  <si>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</si>
  <si>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</si>
  <si>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</si>
  <si>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</si>
  <si>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</si>
  <si>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</si>
  <si>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</si>
  <si>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</si>
  <si>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</si>
  <si>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</si>
  <si>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</si>
  <si>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</si>
  <si>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</si>
  <si>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</si>
  <si>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</si>
  <si>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</si>
  <si>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</si>
  <si>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</si>
  <si>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</si>
  <si>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</si>
  <si>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</si>
  <si>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</si>
  <si>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</si>
  <si>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</si>
  <si>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</si>
  <si>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</si>
  <si>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</si>
  <si>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</si>
  <si>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</si>
  <si>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</si>
  <si>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</si>
  <si>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</si>
  <si>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</si>
  <si>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</si>
  <si>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</si>
  <si>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</si>
  <si>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</si>
  <si>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</si>
  <si>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</si>
  <si>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</si>
  <si>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</si>
  <si>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</si>
  <si>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</si>
  <si>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</si>
  <si>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</si>
  <si>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</si>
  <si>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</si>
  <si>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</si>
  <si>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</si>
  <si>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</si>
  <si>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</si>
  <si>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</si>
  <si>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</si>
  <si>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</si>
  <si>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</si>
  <si>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</si>
  <si>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</si>
  <si>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</si>
  <si>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</si>
  <si>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</si>
  <si>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</si>
  <si>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</si>
  <si>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</si>
  <si>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</si>
  <si>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</si>
  <si>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</si>
  <si>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</si>
  <si>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</si>
  <si>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</si>
  <si>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</si>
  <si>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</si>
  <si>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</si>
  <si>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</si>
  <si>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</si>
  <si>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</si>
  <si>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</si>
  <si>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</si>
  <si>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</si>
  <si>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</si>
  <si>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</si>
  <si>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</si>
  <si>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</si>
  <si>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</si>
  <si>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</si>
  <si>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</si>
  <si>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</si>
  <si>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</si>
  <si>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</si>
  <si>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</si>
  <si>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</si>
  <si>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</si>
  <si>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</si>
  <si>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</si>
  <si>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</si>
  <si>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</si>
  <si>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</si>
  <si>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</si>
  <si>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</si>
  <si>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</si>
  <si>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</si>
  <si>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</si>
  <si>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</si>
  <si>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</si>
  <si>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</si>
  <si>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</si>
  <si>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</si>
  <si>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</si>
  <si>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</si>
  <si>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</si>
  <si>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</si>
  <si>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</si>
  <si>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</si>
  <si>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</si>
  <si>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</si>
  <si>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</si>
  <si>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</si>
  <si>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</si>
  <si>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</si>
  <si>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</si>
  <si>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</si>
  <si>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</si>
  <si>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</si>
  <si>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</si>
  <si>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</si>
  <si>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</si>
  <si>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</si>
  <si>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</si>
  <si>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</si>
  <si>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</si>
  <si>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</si>
  <si>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</si>
  <si>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</si>
  <si>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</si>
  <si>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</si>
  <si>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</si>
  <si>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</si>
  <si>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</si>
  <si>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</si>
  <si>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</si>
  <si>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</si>
  <si>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</si>
  <si>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</si>
  <si>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</si>
  <si>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</si>
  <si>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</si>
  <si>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</si>
  <si>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</si>
  <si>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</si>
  <si>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</si>
  <si>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</si>
  <si>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</si>
  <si>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</si>
  <si>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</si>
  <si>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</si>
  <si>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</si>
  <si>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</si>
  <si>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</si>
  <si>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</si>
  <si>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</si>
  <si>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</si>
  <si>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</si>
  <si>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</si>
  <si>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</si>
  <si>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</si>
  <si>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</si>
  <si>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</si>
  <si>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</si>
  <si>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</si>
  <si>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</si>
  <si>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</si>
  <si>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</si>
  <si>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</si>
  <si>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</si>
  <si>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</si>
  <si>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</si>
  <si>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</si>
  <si>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</si>
  <si>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</si>
  <si>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</si>
  <si>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</si>
  <si>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</si>
  <si>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</si>
  <si>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</si>
  <si>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</si>
  <si>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</si>
  <si>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</si>
  <si>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</si>
  <si>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</si>
  <si>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</si>
  <si>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</si>
  <si>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</si>
  <si>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</si>
  <si>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</si>
  <si>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</si>
  <si>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</si>
  <si>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</si>
  <si>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</si>
  <si>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</si>
  <si>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</si>
  <si>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</si>
  <si>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</si>
  <si>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</si>
  <si>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</si>
  <si>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</si>
  <si>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</si>
  <si>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</si>
  <si>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</si>
  <si>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</si>
  <si>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</si>
  <si>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</si>
  <si>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</si>
  <si>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</si>
  <si>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</si>
  <si>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</si>
  <si>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</si>
  <si>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</si>
  <si>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</si>
  <si>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</si>
  <si>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</si>
  <si>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</si>
  <si>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</si>
  <si>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</si>
  <si>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</si>
  <si>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</si>
  <si>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</si>
  <si>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</si>
  <si>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</si>
  <si>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</si>
  <si>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</si>
  <si>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</si>
  <si>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</si>
  <si>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</si>
  <si>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</si>
  <si>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</si>
  <si>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</si>
  <si>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</si>
  <si>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</si>
  <si>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</si>
  <si>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</si>
  <si>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</si>
  <si>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</si>
  <si>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</si>
  <si>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</si>
  <si>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</si>
  <si>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</si>
  <si>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</si>
  <si>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</si>
  <si>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</si>
  <si>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</si>
  <si>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</si>
  <si>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</si>
  <si>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</si>
  <si>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</si>
  <si>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</si>
  <si>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</si>
  <si>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</si>
  <si>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</si>
  <si>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</si>
  <si>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</si>
  <si>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</si>
  <si>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</si>
  <si>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</si>
  <si>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</si>
  <si>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</si>
  <si>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</si>
  <si>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</si>
  <si>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</si>
  <si>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</si>
  <si>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</si>
  <si>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</si>
  <si>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</si>
  <si>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</si>
  <si>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</si>
  <si>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</si>
  <si>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</si>
  <si>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</si>
  <si>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</si>
  <si>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</si>
  <si>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</si>
  <si>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</si>
  <si>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</si>
  <si>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</si>
  <si>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</si>
  <si>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</si>
  <si>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</si>
  <si>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</si>
  <si>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</si>
  <si>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</si>
  <si>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</si>
  <si>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</si>
  <si>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</si>
  <si>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</si>
  <si>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</si>
  <si>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</si>
  <si>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</si>
  <si>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</si>
  <si>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</si>
  <si>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</si>
  <si>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</si>
  <si>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</si>
  <si>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</si>
  <si>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</si>
  <si>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</si>
  <si>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</si>
  <si>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</si>
  <si>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</si>
  <si>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</si>
  <si>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</si>
  <si>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</si>
  <si>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</si>
  <si>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</si>
  <si>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</si>
  <si>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</si>
  <si>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</si>
  <si>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</si>
  <si>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</si>
  <si>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</si>
  <si>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</si>
  <si>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</si>
  <si>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</si>
  <si>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</si>
  <si>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</si>
  <si>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</si>
  <si>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</si>
  <si>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</si>
  <si>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</si>
  <si>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</si>
  <si>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</si>
  <si>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</si>
  <si>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</si>
  <si>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</si>
  <si>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</si>
  <si>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</si>
  <si>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</si>
  <si>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</si>
  <si>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</si>
  <si>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</si>
  <si>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</si>
  <si>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</si>
  <si>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</si>
  <si>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</si>
  <si>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</si>
  <si>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</si>
  <si>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</si>
  <si>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</si>
  <si>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</si>
  <si>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</si>
  <si>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</si>
  <si>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</si>
  <si>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</si>
  <si>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</si>
  <si>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</si>
  <si>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</si>
  <si>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</si>
  <si>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</si>
  <si>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</si>
  <si>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</si>
  <si>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</si>
  <si>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</si>
  <si>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</si>
  <si>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</si>
  <si>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</si>
  <si>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</si>
  <si>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</si>
  <si>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</si>
  <si>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</si>
  <si>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</si>
  <si>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</si>
  <si>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</si>
  <si>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</si>
  <si>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</si>
  <si>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</si>
  <si>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</si>
  <si>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</si>
  <si>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</si>
  <si>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</si>
  <si>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</si>
  <si>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</si>
  <si>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</si>
  <si>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</si>
  <si>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</si>
  <si>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</si>
  <si>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</si>
  <si>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</si>
  <si>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</si>
  <si>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</si>
  <si>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</si>
  <si>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</si>
  <si>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</si>
  <si>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</si>
  <si>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</si>
  <si>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</si>
  <si>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</si>
  <si>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</si>
  <si>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</si>
  <si>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</si>
  <si>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</si>
  <si>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</si>
  <si>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</si>
  <si>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</si>
  <si>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</si>
  <si>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</si>
  <si>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</si>
  <si>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</si>
  <si>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</si>
  <si>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</si>
  <si>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</si>
  <si>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</si>
  <si>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</si>
  <si>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</si>
  <si>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</si>
  <si>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</si>
  <si>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</si>
  <si>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</si>
  <si>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</si>
  <si>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</si>
  <si>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</si>
  <si>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</si>
  <si>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</si>
  <si>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</si>
  <si>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</si>
  <si>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</si>
  <si>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</si>
  <si>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</si>
  <si>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</si>
  <si>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</si>
  <si>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</si>
  <si>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</si>
  <si>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</si>
  <si>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</si>
  <si>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</si>
  <si>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</si>
  <si>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</si>
  <si>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</si>
  <si>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</si>
  <si>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</si>
  <si>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</si>
  <si>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</si>
  <si>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</si>
  <si>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</si>
  <si>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</si>
  <si>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</si>
  <si>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</si>
  <si>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</si>
  <si>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</si>
  <si>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</si>
  <si>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</si>
  <si>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</si>
  <si>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</si>
  <si>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</si>
  <si>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</si>
  <si>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</si>
  <si>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</si>
  <si>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</si>
  <si>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</si>
  <si>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</si>
  <si>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</si>
  <si>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</si>
  <si>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</si>
  <si>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</si>
  <si>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</si>
  <si>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</si>
  <si>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</si>
  <si>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</si>
  <si>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</si>
  <si>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</si>
  <si>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</si>
  <si>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</si>
  <si>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</si>
  <si>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</si>
  <si>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</si>
  <si>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</si>
  <si>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</si>
  <si>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</si>
  <si>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</si>
  <si>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</si>
  <si>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</si>
  <si>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</si>
  <si>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</si>
  <si>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</si>
  <si>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</si>
  <si>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</si>
  <si>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</si>
  <si>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</si>
  <si>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</si>
  <si>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</si>
  <si>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</si>
  <si>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</si>
  <si>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</si>
  <si>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</si>
  <si>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</si>
  <si>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</si>
  <si>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</si>
  <si>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</si>
  <si>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</si>
  <si>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</si>
  <si>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</si>
  <si>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</si>
  <si>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</si>
  <si>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</si>
  <si>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</si>
  <si>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</si>
  <si>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</si>
  <si>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</si>
  <si>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</si>
  <si>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</si>
  <si>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</si>
  <si>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</si>
  <si>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</si>
  <si>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</si>
  <si>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</si>
  <si>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</si>
  <si>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</si>
  <si>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</si>
  <si>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</si>
  <si>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</si>
  <si>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</si>
  <si>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</si>
  <si>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</si>
  <si>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</si>
  <si>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</si>
  <si>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</si>
  <si>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</si>
  <si>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</si>
  <si>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</si>
  <si>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</si>
  <si>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</si>
  <si>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</si>
  <si>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</si>
  <si>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</si>
  <si>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</si>
  <si>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</si>
  <si>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</si>
  <si>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</si>
  <si>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</si>
  <si>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</si>
  <si>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</si>
  <si>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</si>
  <si>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</si>
  <si>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</si>
  <si>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</si>
  <si>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</si>
  <si>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</si>
  <si>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</si>
  <si>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</si>
  <si>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</si>
  <si>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</si>
  <si>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</si>
  <si>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</si>
  <si>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</si>
  <si>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</si>
  <si>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</si>
  <si>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</si>
  <si>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</si>
  <si>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</si>
  <si>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</si>
  <si>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</si>
  <si>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</si>
  <si>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</si>
  <si>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</si>
  <si>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</si>
  <si>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</si>
  <si>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</si>
  <si>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</si>
  <si>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</si>
  <si>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</si>
  <si>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</si>
  <si>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</si>
  <si>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</si>
  <si>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</si>
  <si>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</si>
  <si>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</si>
  <si>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</si>
  <si>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</si>
  <si>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</si>
  <si>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</si>
  <si>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</si>
  <si>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</si>
  <si>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</si>
  <si>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</si>
  <si>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</si>
  <si>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</si>
  <si>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</si>
  <si>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</si>
  <si>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</si>
  <si>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</si>
  <si>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</si>
  <si>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</si>
  <si>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</si>
  <si>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</si>
  <si>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</si>
  <si>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</si>
  <si>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</si>
  <si>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</si>
  <si>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</si>
  <si>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</si>
  <si>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</si>
  <si>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</si>
  <si>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</si>
  <si>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</si>
  <si>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</si>
  <si>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</si>
  <si>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</si>
  <si>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</si>
  <si>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</si>
  <si>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</si>
  <si>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</si>
  <si>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</si>
  <si>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</si>
  <si>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</si>
  <si>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</si>
  <si>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</si>
  <si>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</si>
  <si>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</si>
  <si>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</si>
  <si>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</si>
  <si>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</si>
  <si>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</si>
  <si>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</si>
  <si>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</si>
  <si>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</si>
  <si>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</si>
  <si>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</si>
  <si>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</si>
  <si>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</si>
  <si>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</si>
  <si>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</si>
  <si>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</si>
  <si>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</si>
  <si>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</si>
  <si>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</si>
  <si>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</si>
  <si>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</si>
  <si>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</si>
  <si>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</si>
  <si>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</si>
  <si>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</si>
  <si>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</si>
  <si>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</si>
  <si>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</si>
  <si>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</si>
  <si>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</si>
  <si>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</si>
  <si>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</si>
  <si>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</si>
  <si>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</si>
  <si>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</si>
  <si>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</si>
  <si>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</si>
  <si>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</si>
  <si>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</si>
  <si>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</si>
  <si>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</si>
  <si>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</si>
  <si>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</si>
  <si>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</si>
  <si>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</si>
  <si>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</si>
  <si>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</si>
  <si>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</si>
  <si>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</si>
  <si>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</si>
  <si>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</si>
  <si>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</si>
  <si>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</si>
  <si>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</si>
  <si>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</si>
  <si>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</si>
  <si>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</si>
  <si>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</si>
  <si>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</si>
  <si>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</si>
  <si>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</si>
  <si>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</si>
  <si>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</si>
  <si>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</si>
  <si>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</si>
  <si>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</si>
  <si>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</si>
  <si>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</si>
  <si>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</si>
  <si>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</si>
  <si>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</si>
  <si>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</si>
  <si>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</si>
  <si>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</si>
  <si>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</si>
  <si>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</si>
  <si>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</si>
  <si>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</si>
  <si>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</si>
  <si>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</si>
  <si>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</si>
  <si>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</si>
  <si>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</si>
  <si>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</si>
  <si>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</si>
  <si>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</si>
  <si>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</si>
  <si>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</si>
  <si>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</si>
  <si>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</si>
  <si>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</si>
  <si>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</si>
  <si>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</si>
  <si>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</si>
  <si>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</si>
  <si>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</si>
  <si>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</si>
  <si>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</si>
  <si>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</si>
  <si>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</si>
  <si>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</si>
  <si>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</si>
  <si>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</si>
  <si>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</si>
  <si>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</si>
  <si>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</si>
  <si>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</si>
  <si>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</si>
  <si>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</si>
  <si>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</si>
  <si>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</si>
  <si>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</si>
  <si>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</si>
  <si>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</si>
  <si>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</si>
  <si>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</si>
  <si>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</si>
  <si>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</si>
  <si>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</si>
  <si>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</si>
  <si>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</si>
  <si>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</si>
  <si>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</si>
  <si>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</si>
  <si>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</si>
  <si>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</si>
  <si>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</si>
  <si>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</si>
  <si>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</si>
  <si>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</si>
  <si>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</si>
  <si>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</si>
  <si>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</si>
  <si>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</si>
  <si>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</si>
  <si>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</si>
  <si>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</si>
  <si>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</si>
  <si>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</si>
  <si>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</si>
  <si>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</si>
  <si>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</si>
  <si>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</si>
  <si>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</si>
  <si>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</si>
  <si>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</si>
  <si>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</si>
  <si>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</si>
  <si>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</si>
  <si>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</si>
  <si>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</si>
  <si>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</si>
  <si>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</si>
  <si>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</si>
  <si>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</si>
  <si>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</si>
  <si>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</si>
  <si>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</si>
  <si>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</si>
  <si>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</si>
  <si>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</si>
  <si>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</si>
  <si>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</si>
  <si>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</si>
  <si>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</si>
  <si>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</si>
  <si>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</si>
  <si>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</si>
  <si>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</si>
  <si>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</si>
  <si>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</si>
  <si>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</si>
  <si>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</si>
  <si>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</si>
  <si>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</si>
  <si>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</si>
  <si>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</si>
  <si>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</si>
  <si>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</si>
  <si>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</si>
  <si>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</si>
  <si>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</si>
  <si>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</si>
  <si>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</si>
  <si>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</si>
  <si>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</si>
  <si>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</si>
  <si>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</si>
  <si>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</si>
  <si>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</si>
  <si>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</si>
  <si>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</si>
  <si>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</si>
  <si>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</si>
  <si>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</si>
  <si>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</si>
  <si>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</si>
  <si>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</si>
  <si>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</si>
  <si>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</si>
  <si>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</si>
  <si>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</si>
  <si>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</si>
  <si>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</si>
  <si>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</si>
  <si>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</si>
  <si>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</si>
  <si>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</si>
  <si>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</si>
  <si>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</si>
  <si>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</si>
  <si>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</si>
  <si>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</si>
  <si>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</si>
  <si>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</si>
  <si>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</si>
  <si>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</si>
  <si>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</si>
  <si>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</si>
  <si>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</si>
  <si>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</si>
  <si>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</si>
  <si>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</si>
  <si>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</si>
  <si>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</si>
  <si>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</si>
  <si>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</si>
  <si>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</si>
  <si>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</si>
  <si>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</si>
  <si>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</si>
  <si>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</si>
  <si>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</si>
  <si>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</si>
  <si>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</si>
  <si>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</si>
  <si>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</si>
  <si>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</si>
  <si>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</si>
  <si>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</si>
  <si>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</si>
  <si>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</si>
  <si>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</si>
  <si>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</si>
  <si>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</si>
  <si>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</si>
  <si>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</si>
  <si>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</si>
  <si>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</si>
  <si>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</si>
  <si>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</si>
  <si>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</si>
  <si>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</si>
  <si>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</si>
  <si>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</si>
  <si>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</si>
  <si>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</si>
  <si>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</si>
  <si>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</si>
  <si>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</si>
  <si>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</si>
  <si>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</si>
  <si>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</si>
  <si>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</si>
  <si>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</si>
  <si>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</si>
  <si>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</si>
  <si>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</si>
  <si>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</si>
  <si>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</si>
  <si>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</si>
  <si>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</si>
  <si>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</si>
  <si>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</si>
  <si>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</si>
  <si>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</si>
  <si>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</si>
  <si>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</si>
  <si>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</si>
  <si>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</si>
  <si>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</si>
  <si>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</si>
  <si>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</si>
  <si>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</si>
  <si>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</si>
  <si>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</si>
  <si>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</si>
  <si>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</si>
  <si>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</si>
  <si>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</si>
  <si>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</si>
  <si>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</si>
  <si>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</si>
  <si>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</si>
  <si>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</si>
  <si>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</si>
  <si>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</si>
  <si>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</si>
  <si>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</si>
  <si>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</si>
  <si>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</si>
  <si>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</si>
  <si>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</si>
  <si>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</si>
  <si>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</si>
  <si>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</si>
  <si>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</si>
  <si>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</si>
  <si>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</si>
  <si>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</si>
  <si>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</si>
  <si>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</si>
  <si>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</si>
  <si>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</si>
  <si>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</si>
  <si>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</si>
  <si>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</si>
  <si>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</si>
  <si>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</si>
  <si>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</si>
  <si>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</si>
  <si>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</si>
  <si>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</si>
  <si>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</si>
  <si>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</si>
  <si>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</si>
  <si>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</si>
  <si>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</si>
  <si>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</si>
  <si>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</si>
  <si>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</si>
  <si>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</si>
  <si>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</si>
  <si>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</si>
  <si>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</si>
  <si>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</si>
  <si>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</si>
  <si>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</si>
  <si>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</si>
  <si>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</si>
  <si>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</si>
  <si>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</si>
  <si>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</si>
  <si>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</si>
  <si>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</si>
  <si>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</si>
  <si>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</si>
  <si>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</si>
  <si>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</si>
  <si>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</si>
  <si>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</si>
  <si>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</si>
  <si>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</si>
  <si>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</si>
  <si>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</si>
  <si>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</si>
  <si>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</si>
  <si>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</si>
  <si>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</si>
  <si>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</si>
  <si>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</si>
  <si>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</si>
  <si>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</si>
  <si>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</si>
  <si>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</si>
  <si>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</si>
  <si>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</si>
  <si>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</si>
  <si>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</si>
  <si>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</si>
  <si>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</si>
  <si>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</si>
  <si>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</si>
  <si>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</si>
  <si>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</si>
  <si>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</si>
  <si>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</si>
  <si>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</si>
  <si>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</si>
  <si>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</si>
  <si>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</si>
  <si>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</si>
  <si>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</si>
  <si>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</si>
  <si>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</si>
  <si>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</si>
  <si>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</si>
  <si>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</si>
  <si>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</si>
  <si>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</si>
  <si>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</si>
  <si>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</si>
  <si>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</si>
  <si>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</si>
  <si>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</si>
  <si>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</si>
  <si>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</si>
  <si>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</si>
  <si>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</si>
  <si>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</si>
  <si>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</si>
  <si>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</si>
  <si>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</si>
  <si>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</si>
  <si>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</si>
  <si>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</si>
  <si>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</si>
  <si>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</si>
  <si>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</si>
  <si>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</si>
  <si>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</si>
  <si>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</si>
  <si>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</si>
  <si>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</si>
  <si>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</si>
  <si>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</si>
  <si>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</si>
  <si>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</si>
  <si>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</si>
  <si>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</si>
  <si>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</si>
  <si>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</si>
  <si>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</si>
  <si>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</si>
  <si>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</si>
  <si>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</si>
  <si>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</si>
  <si>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</si>
  <si>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</si>
  <si>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</si>
  <si>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</si>
  <si>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</si>
  <si>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</si>
  <si>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</si>
  <si>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</si>
  <si>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</si>
  <si>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</si>
  <si>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</si>
  <si>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</si>
  <si>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</si>
  <si>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</si>
  <si>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</si>
  <si>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</si>
  <si>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</si>
  <si>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</si>
  <si>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</si>
  <si>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</si>
  <si>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</si>
  <si>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</si>
  <si>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</si>
  <si>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</si>
  <si>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</si>
  <si>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</si>
  <si>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</si>
  <si>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</si>
  <si>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</si>
  <si>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</si>
  <si>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</si>
  <si>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</si>
  <si>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</si>
  <si>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</si>
  <si>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</si>
  <si>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</si>
  <si>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</si>
  <si>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</si>
  <si>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</si>
  <si>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</si>
  <si>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</si>
  <si>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</si>
  <si>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</si>
  <si>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</si>
  <si>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</si>
  <si>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</si>
  <si>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</si>
  <si>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</si>
  <si>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</si>
  <si>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</si>
  <si>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</si>
  <si>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</si>
  <si>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</si>
  <si>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</si>
  <si>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</si>
  <si>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</si>
  <si>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</si>
  <si>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</si>
  <si>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</si>
  <si>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</si>
  <si>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</si>
  <si>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</si>
  <si>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</si>
  <si>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</si>
  <si>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</si>
  <si>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</si>
  <si>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</si>
  <si>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</si>
  <si>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</si>
  <si>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</si>
  <si>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</si>
  <si>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</si>
  <si>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</si>
  <si>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</si>
  <si>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</si>
  <si>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</si>
  <si>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</si>
  <si>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</si>
  <si>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</si>
  <si>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</si>
  <si>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</si>
  <si>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</si>
  <si>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</si>
  <si>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</si>
  <si>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</si>
  <si>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</si>
  <si>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</si>
  <si>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</si>
  <si>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</si>
  <si>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</si>
  <si>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</si>
  <si>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</si>
  <si>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</si>
  <si>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</si>
  <si>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</si>
  <si>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</si>
  <si>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</si>
  <si>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</si>
  <si>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</si>
  <si>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</si>
  <si>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</si>
  <si>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</si>
  <si>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</si>
  <si>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</si>
  <si>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</si>
  <si>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</si>
  <si>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</si>
  <si>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</si>
  <si>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</si>
  <si>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</si>
  <si>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</si>
  <si>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</si>
  <si>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</si>
  <si>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</si>
  <si>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</si>
  <si>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</si>
  <si>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</si>
  <si>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</si>
  <si>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</si>
  <si>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</si>
  <si>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</si>
  <si>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</si>
  <si>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</si>
  <si>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</si>
  <si>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</si>
  <si>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</si>
  <si>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</si>
  <si>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</si>
  <si>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</si>
  <si>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</si>
  <si>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</si>
  <si>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</si>
  <si>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</si>
  <si>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</si>
  <si>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</si>
  <si>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</si>
  <si>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</si>
  <si>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</si>
  <si>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</si>
  <si>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</si>
  <si>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</si>
  <si>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</si>
  <si>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</si>
  <si>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</si>
  <si>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</si>
  <si>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</si>
  <si>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</si>
  <si>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</si>
  <si>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</si>
  <si>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</si>
  <si>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</si>
  <si>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</si>
  <si>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</si>
  <si>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</si>
  <si>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</si>
  <si>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</si>
  <si>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</si>
  <si>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</si>
  <si>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</si>
  <si>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</si>
  <si>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</si>
  <si>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</si>
  <si>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</si>
  <si>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</si>
  <si>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</si>
  <si>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</si>
  <si>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</si>
  <si>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</si>
  <si>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</si>
  <si>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</si>
  <si>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</si>
  <si>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</si>
  <si>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</si>
  <si>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</si>
  <si>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</si>
  <si>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</si>
  <si>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</si>
  <si>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</si>
  <si>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</si>
  <si>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</si>
  <si>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</si>
  <si>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</si>
  <si>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</si>
  <si>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</si>
  <si>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</si>
  <si>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</si>
  <si>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</si>
  <si>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</si>
  <si>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</si>
  <si>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</si>
  <si>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</si>
  <si>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</si>
  <si>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</si>
  <si>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</si>
  <si>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</si>
  <si>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</si>
  <si>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</si>
  <si>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</si>
  <si>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</si>
  <si>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</si>
  <si>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</si>
  <si>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</si>
  <si>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</si>
  <si>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</si>
  <si>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</si>
  <si>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</si>
  <si>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</si>
  <si>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</si>
  <si>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</si>
  <si>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</si>
  <si>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</si>
  <si>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</si>
  <si>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</si>
  <si>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</si>
  <si>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</si>
  <si>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</si>
  <si>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</si>
  <si>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</si>
  <si>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</si>
  <si>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</si>
  <si>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</si>
  <si>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</si>
  <si>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</si>
  <si>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</si>
  <si>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</si>
  <si>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</si>
  <si>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</si>
  <si>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</si>
  <si>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</si>
  <si>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</si>
  <si>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</si>
  <si>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</si>
  <si>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</si>
  <si>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</si>
  <si>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</si>
  <si>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</si>
  <si>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</si>
  <si>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</si>
  <si>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</si>
  <si>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</si>
  <si>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</si>
  <si>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</si>
  <si>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</si>
  <si>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</si>
  <si>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</si>
  <si>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</si>
  <si>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</si>
  <si>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</si>
  <si>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</si>
  <si>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</si>
  <si>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</si>
  <si>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</si>
  <si>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</si>
  <si>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</si>
  <si>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</si>
  <si>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</si>
  <si>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</si>
  <si>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</si>
  <si>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</si>
  <si>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</si>
  <si>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</si>
  <si>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</si>
  <si>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</si>
  <si>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</si>
  <si>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</si>
  <si>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</si>
  <si>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</si>
  <si>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</si>
  <si>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</si>
  <si>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</si>
  <si>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</si>
  <si>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</si>
  <si>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</si>
  <si>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</si>
  <si>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</si>
  <si>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</si>
  <si>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</si>
  <si>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</si>
  <si>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</si>
  <si>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</si>
  <si>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</si>
  <si>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</si>
  <si>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</si>
  <si>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</si>
  <si>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</si>
  <si>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</si>
  <si>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</si>
  <si>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</si>
  <si>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</si>
  <si>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</si>
  <si>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</si>
  <si>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</si>
  <si>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</si>
  <si>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</si>
  <si>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</si>
  <si>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</si>
  <si>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</si>
  <si>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</si>
  <si>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</si>
  <si>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</si>
  <si>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</si>
  <si>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</si>
  <si>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</si>
  <si>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</si>
  <si>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</si>
  <si>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</si>
  <si>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</si>
  <si>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</si>
  <si>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</si>
  <si>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</si>
  <si>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</si>
  <si>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</si>
  <si>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</si>
  <si>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</si>
  <si>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</si>
  <si>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</si>
  <si>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</si>
  <si>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</si>
  <si>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</si>
  <si>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</si>
  <si>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</si>
  <si>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</si>
  <si>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</si>
  <si>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</si>
  <si>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</si>
  <si>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</si>
  <si>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</si>
  <si>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</si>
  <si>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</si>
  <si>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</si>
  <si>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</si>
  <si>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</si>
  <si>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</si>
  <si>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</si>
  <si>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</si>
  <si>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</si>
  <si>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</si>
  <si>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</si>
  <si>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</si>
  <si>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</si>
  <si>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</si>
  <si>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</si>
  <si>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</si>
  <si>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</si>
  <si>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</si>
  <si>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</si>
  <si>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</si>
  <si>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</si>
  <si>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</si>
  <si>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</si>
  <si>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</si>
  <si>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</si>
  <si>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</si>
  <si>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</si>
  <si>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</si>
  <si>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</si>
  <si>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</si>
  <si>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</si>
  <si>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</si>
  <si>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</si>
  <si>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</si>
  <si>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</si>
  <si>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</si>
  <si>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</si>
  <si>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</si>
  <si>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</si>
  <si>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</si>
  <si>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</si>
  <si>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</si>
  <si>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</si>
  <si>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</si>
  <si>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</si>
  <si>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</si>
  <si>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</si>
  <si>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</si>
  <si>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</si>
  <si>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</si>
  <si>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</si>
  <si>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</si>
  <si>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</si>
  <si>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</si>
  <si>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</si>
  <si>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</si>
  <si>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</si>
  <si>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</si>
  <si>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</si>
  <si>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</si>
  <si>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</si>
  <si>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</si>
  <si>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</si>
  <si>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</si>
  <si>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</si>
  <si>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</si>
  <si>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</si>
  <si>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</si>
  <si>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</si>
  <si>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</si>
  <si>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</si>
  <si>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</si>
  <si>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</si>
  <si>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</si>
  <si>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</si>
  <si>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</si>
  <si>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</si>
  <si>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</si>
  <si>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</si>
  <si>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</si>
  <si>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</si>
  <si>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</si>
  <si>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</si>
  <si>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</si>
  <si>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</si>
  <si>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</si>
  <si>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</si>
  <si>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</si>
  <si>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</si>
  <si>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</si>
  <si>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</si>
  <si>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</si>
  <si>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</si>
  <si>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</si>
  <si>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</si>
  <si>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</si>
  <si>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</si>
  <si>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</si>
  <si>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</si>
  <si>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</si>
  <si>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</si>
  <si>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</si>
  <si>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</si>
  <si>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</si>
  <si>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</si>
  <si>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</si>
  <si>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</si>
  <si>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</si>
  <si>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</si>
  <si>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</si>
  <si>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</si>
  <si>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</si>
  <si>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</si>
  <si>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</si>
  <si>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</si>
  <si>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</si>
  <si>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</si>
  <si>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</si>
  <si>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</si>
  <si>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</si>
  <si>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</si>
  <si>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</si>
  <si>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</si>
  <si>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</si>
  <si>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</si>
  <si>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</si>
  <si>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</si>
  <si>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</si>
  <si>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</si>
  <si>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</si>
  <si>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</si>
  <si>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</si>
  <si>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</si>
  <si>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</si>
  <si>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</si>
  <si>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</si>
  <si>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</si>
  <si>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</si>
  <si>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</si>
  <si>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</si>
  <si>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</si>
  <si>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</si>
  <si>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</si>
  <si>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</si>
  <si>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</si>
  <si>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</si>
  <si>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</si>
  <si>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</si>
  <si>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</si>
  <si>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</si>
  <si>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</si>
  <si>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</si>
  <si>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</si>
  <si>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</si>
  <si>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</si>
  <si>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</si>
  <si>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</si>
  <si>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</si>
  <si>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</si>
  <si>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</si>
  <si>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</si>
  <si>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</si>
  <si>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</si>
  <si>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</si>
  <si>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</si>
  <si>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</si>
  <si>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</si>
  <si>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</si>
  <si>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</si>
  <si>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</si>
  <si>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</si>
  <si>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</si>
  <si>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</si>
  <si>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</si>
  <si>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</si>
  <si>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</si>
  <si>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</si>
  <si>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</si>
  <si>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</si>
  <si>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</si>
  <si>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</si>
  <si>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</si>
  <si>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</si>
  <si>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</si>
  <si>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</si>
  <si>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</si>
  <si>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</si>
  <si>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</si>
  <si>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</si>
  <si>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</si>
  <si>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</si>
  <si>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</si>
  <si>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</si>
  <si>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</si>
  <si>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</si>
  <si>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</si>
  <si>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</si>
  <si>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</si>
  <si>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</si>
  <si>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</si>
  <si>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</si>
  <si>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</si>
  <si>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</si>
  <si>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</si>
  <si>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</si>
  <si>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</si>
  <si>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</si>
  <si>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</si>
  <si>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</si>
  <si>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</si>
  <si>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</si>
  <si>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</si>
  <si>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</si>
  <si>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</si>
  <si>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</si>
  <si>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</si>
  <si>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</si>
  <si>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</si>
  <si>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</si>
  <si>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</si>
  <si>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</si>
  <si>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</si>
  <si>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</si>
  <si>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</si>
  <si>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</si>
  <si>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</si>
  <si>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</si>
  <si>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</si>
  <si>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</si>
  <si>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</si>
  <si>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</si>
  <si>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</si>
  <si>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</si>
  <si>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</si>
  <si>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</si>
  <si>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</si>
  <si>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</si>
  <si>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</si>
  <si>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</si>
  <si>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</si>
  <si>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</si>
  <si>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</si>
  <si>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</si>
  <si>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</si>
  <si>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</si>
  <si>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</si>
  <si>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</si>
  <si>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</si>
  <si>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</si>
  <si>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</si>
  <si>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</si>
  <si>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</si>
  <si>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</si>
  <si>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</si>
  <si>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</si>
  <si>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</si>
  <si>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</si>
  <si>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</si>
  <si>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</si>
  <si>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</si>
  <si>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</si>
  <si>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</si>
  <si>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</si>
  <si>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</si>
  <si>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</si>
  <si>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</si>
  <si>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</si>
  <si>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</si>
  <si>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</si>
  <si>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</si>
  <si>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</si>
  <si>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</si>
  <si>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</si>
  <si>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</si>
  <si>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</si>
  <si>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</si>
  <si>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</si>
  <si>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</si>
  <si>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</si>
  <si>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</si>
  <si>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</si>
  <si>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</si>
  <si>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</si>
  <si>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</si>
  <si>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</si>
  <si>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</si>
  <si>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</si>
  <si>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</si>
  <si>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</si>
  <si>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</si>
  <si>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</si>
  <si>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</si>
  <si>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</si>
  <si>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</si>
  <si>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</si>
  <si>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</si>
  <si>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</si>
  <si>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</si>
  <si>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</si>
  <si>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</si>
  <si>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</si>
  <si>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</si>
  <si>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</si>
  <si>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</si>
  <si>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</si>
  <si>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</si>
  <si>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</si>
  <si>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</si>
  <si>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</si>
  <si>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</si>
  <si>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</si>
  <si>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</si>
  <si>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</si>
  <si>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</si>
  <si>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</si>
  <si>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</si>
  <si>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</si>
  <si>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</si>
  <si>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</si>
  <si>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</si>
  <si>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</si>
  <si>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</si>
  <si>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</si>
  <si>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</si>
  <si>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</si>
  <si>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</si>
  <si>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</si>
  <si>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</si>
  <si>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</si>
  <si>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</si>
  <si>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</si>
  <si>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</si>
  <si>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</si>
  <si>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</si>
  <si>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</si>
  <si>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</si>
  <si>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</si>
  <si>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</si>
  <si>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</si>
  <si>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</si>
  <si>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</si>
  <si>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</si>
  <si>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</si>
  <si>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</si>
  <si>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</si>
  <si>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</si>
  <si>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</si>
  <si>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</si>
  <si>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</si>
  <si>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</si>
  <si>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</si>
  <si>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</si>
  <si>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</si>
  <si>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</si>
  <si>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</si>
  <si>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</si>
  <si>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</si>
  <si>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</si>
  <si>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</si>
  <si>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</si>
  <si>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</si>
  <si>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</si>
  <si>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</si>
  <si>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</si>
  <si>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</si>
  <si>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</si>
  <si>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</si>
  <si>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</si>
  <si>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</si>
  <si>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</si>
  <si>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</si>
  <si>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</si>
  <si>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</si>
  <si>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</si>
  <si>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</si>
  <si>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</si>
  <si>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</si>
  <si>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</si>
  <si>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</si>
  <si>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</si>
  <si>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</si>
  <si>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</si>
  <si>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</si>
  <si>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</si>
  <si>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</si>
  <si>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</si>
  <si>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</si>
  <si>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</si>
  <si>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</si>
  <si>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</si>
  <si>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</si>
  <si>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</si>
  <si>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</si>
  <si>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</si>
  <si>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</si>
  <si>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</si>
  <si>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</si>
  <si>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</si>
  <si>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</si>
  <si>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</si>
  <si>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</si>
  <si>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</si>
  <si>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</si>
  <si>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</si>
  <si>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</si>
  <si>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</si>
  <si>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</si>
  <si>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</si>
  <si>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</si>
  <si>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</si>
  <si>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</si>
  <si>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</si>
  <si>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</si>
  <si>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</si>
  <si>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</si>
  <si>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</si>
  <si>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</si>
  <si>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</si>
  <si>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</si>
  <si>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</si>
  <si>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</si>
  <si>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</si>
  <si>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</si>
  <si>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</si>
  <si>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</si>
  <si>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</si>
  <si>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</si>
  <si>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</si>
  <si>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</si>
  <si>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</si>
  <si>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</si>
  <si>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</si>
  <si>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</si>
  <si>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</si>
  <si>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</si>
  <si>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</si>
  <si>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</si>
  <si>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</si>
  <si>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</si>
  <si>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</si>
  <si>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</si>
  <si>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</si>
  <si>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</si>
  <si>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</si>
  <si>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</si>
  <si>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</si>
  <si>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</si>
  <si>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</si>
  <si>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</si>
  <si>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</si>
  <si>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</si>
  <si>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</si>
  <si>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</si>
  <si>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</si>
  <si>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</si>
  <si>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</si>
  <si>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</si>
  <si>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</si>
  <si>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</si>
  <si>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</si>
  <si>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</si>
  <si>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</si>
  <si>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</si>
  <si>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</si>
  <si>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</si>
  <si>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</si>
  <si>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</si>
  <si>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</si>
  <si>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</si>
  <si>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</si>
  <si>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</si>
  <si>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</si>
  <si>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</si>
  <si>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</si>
  <si>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</si>
  <si>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</si>
  <si>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</si>
  <si>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</si>
  <si>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</si>
  <si>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</si>
  <si>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</si>
  <si>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</si>
  <si>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</si>
  <si>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</si>
  <si>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</si>
  <si>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</si>
  <si>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</si>
  <si>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</si>
  <si>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</si>
  <si>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</si>
  <si>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</si>
  <si>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</si>
  <si>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</si>
  <si>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</si>
  <si>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</si>
  <si>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</si>
  <si>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</si>
  <si>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</si>
  <si>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</si>
  <si>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</si>
  <si>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</si>
  <si>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</si>
  <si>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</si>
  <si>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</si>
  <si>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</si>
  <si>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</si>
  <si>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</si>
  <si>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</si>
  <si>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</si>
  <si>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</si>
  <si>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</si>
  <si>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</si>
  <si>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</si>
  <si>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</si>
  <si>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</si>
  <si>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</si>
  <si>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</si>
  <si>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</si>
  <si>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</si>
  <si>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</si>
  <si>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</si>
  <si>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</si>
  <si>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</si>
  <si>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</si>
  <si>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</si>
  <si>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</si>
  <si>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</si>
  <si>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</si>
  <si>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</si>
  <si>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</si>
  <si>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</si>
  <si>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</si>
  <si>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</si>
  <si>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</si>
  <si>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</si>
  <si>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</si>
  <si>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</si>
  <si>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</si>
  <si>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</si>
  <si>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</si>
  <si>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</si>
  <si>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</si>
  <si>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</si>
  <si>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</si>
  <si>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</si>
  <si>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</si>
  <si>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</si>
  <si>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</si>
  <si>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</si>
  <si>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</si>
  <si>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</si>
  <si>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</si>
  <si>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</si>
  <si>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</si>
  <si>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</si>
  <si>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</si>
  <si>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</si>
  <si>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</si>
  <si>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</si>
  <si>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</si>
  <si>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</si>
  <si>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</si>
  <si>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</si>
  <si>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</si>
  <si>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</si>
  <si>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</si>
  <si>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</si>
  <si>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</si>
  <si>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</si>
  <si>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</si>
  <si>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</si>
  <si>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</si>
  <si>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</si>
  <si>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</si>
  <si>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</si>
  <si>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</si>
  <si>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</si>
  <si>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</si>
  <si>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</si>
  <si>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</si>
  <si>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</si>
  <si>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</si>
  <si>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</si>
  <si>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</si>
  <si>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</si>
  <si>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</si>
  <si>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</si>
  <si>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</si>
  <si>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</si>
  <si>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</si>
  <si>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</si>
  <si>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</si>
  <si>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</si>
  <si>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</si>
  <si>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</si>
  <si>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</si>
  <si>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</si>
  <si>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</si>
  <si>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</si>
  <si>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</si>
  <si>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</si>
  <si>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</si>
  <si>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</si>
  <si>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</si>
  <si>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</si>
  <si>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</si>
  <si>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</si>
  <si>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</si>
  <si>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</si>
  <si>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</si>
  <si>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</si>
  <si>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</si>
  <si>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</si>
  <si>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</si>
  <si>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</si>
  <si>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</si>
  <si>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</si>
  <si>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</si>
  <si>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</si>
  <si>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</si>
  <si>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</si>
  <si>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</si>
  <si>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</si>
  <si>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</si>
  <si>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</si>
  <si>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</si>
  <si>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</si>
  <si>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</si>
  <si>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</si>
  <si>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</si>
  <si>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</si>
  <si>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</si>
  <si>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</si>
  <si>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</si>
  <si>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</si>
  <si>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</si>
  <si>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</si>
  <si>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</si>
  <si>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</si>
  <si>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</si>
  <si>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</si>
  <si>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</si>
  <si>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</si>
  <si>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</si>
  <si>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</si>
  <si>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</si>
  <si>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</si>
  <si>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</si>
  <si>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</si>
  <si>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</si>
  <si>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</si>
  <si>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</si>
  <si>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</si>
  <si>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</si>
  <si>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</si>
  <si>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</si>
  <si>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</si>
  <si>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</si>
  <si>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</si>
  <si>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</si>
  <si>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</si>
  <si>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</si>
  <si>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</si>
  <si>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</si>
  <si>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</si>
  <si>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</si>
  <si>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</si>
  <si>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</si>
  <si>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</si>
  <si>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</si>
  <si>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</si>
  <si>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</si>
  <si>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</si>
  <si>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</si>
  <si>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</si>
  <si>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</si>
  <si>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</si>
  <si>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</si>
  <si>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</si>
  <si>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</si>
  <si>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</si>
  <si>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</si>
  <si>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</si>
  <si>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</si>
  <si>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</si>
  <si>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</si>
  <si>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</si>
  <si>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</si>
  <si>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</si>
  <si>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</si>
  <si>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</si>
  <si>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</si>
  <si>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</si>
  <si>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</si>
  <si>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</si>
  <si>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</si>
  <si>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</si>
  <si>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</si>
  <si>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</si>
  <si>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</si>
  <si>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</si>
  <si>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</si>
  <si>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</si>
  <si>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</si>
  <si>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</si>
  <si>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</si>
  <si>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</si>
  <si>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</si>
  <si>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</si>
  <si>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</si>
  <si>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</si>
  <si>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</si>
  <si>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</si>
  <si>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</si>
  <si>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</si>
  <si>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</si>
  <si>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</si>
  <si>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</si>
  <si>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</si>
  <si>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</si>
  <si>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</si>
  <si>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</si>
  <si>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</si>
  <si>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</si>
  <si>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</si>
  <si>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</si>
  <si>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</si>
  <si>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</si>
  <si>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</si>
  <si>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</si>
  <si>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</si>
  <si>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</si>
  <si>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</si>
  <si>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</si>
  <si>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</si>
  <si>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</si>
  <si>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</si>
  <si>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</si>
  <si>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</si>
  <si>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</si>
  <si>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</si>
  <si>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</si>
  <si>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</si>
  <si>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</si>
  <si>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</si>
  <si>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</si>
  <si>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</si>
  <si>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</si>
  <si>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</si>
  <si>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</si>
  <si>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</si>
  <si>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</si>
  <si>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</si>
  <si>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</si>
  <si>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</si>
  <si>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</si>
  <si>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</si>
  <si>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</si>
  <si>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</si>
  <si>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</si>
  <si>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</si>
  <si>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</si>
  <si>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</si>
  <si>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</si>
  <si>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</si>
  <si>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</si>
  <si>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</si>
  <si>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</si>
  <si>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</si>
  <si>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</si>
  <si>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</si>
  <si>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</si>
  <si>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</si>
  <si>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</si>
  <si>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</si>
  <si>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</si>
  <si>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</si>
  <si>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</si>
  <si>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</si>
  <si>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</si>
  <si>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</si>
  <si>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</si>
  <si>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</si>
  <si>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</si>
  <si>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</si>
  <si>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</si>
  <si>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</si>
  <si>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</si>
  <si>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</si>
  <si>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</si>
  <si>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</si>
  <si>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</si>
  <si>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</si>
  <si>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</si>
  <si>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</si>
  <si>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</si>
  <si>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</si>
  <si>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</si>
  <si>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</si>
  <si>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</si>
  <si>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</si>
  <si>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</si>
  <si>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</si>
  <si>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</si>
  <si>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</si>
  <si>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</si>
  <si>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</si>
  <si>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</si>
  <si>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</si>
  <si>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</si>
  <si>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</si>
  <si>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</si>
  <si>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</si>
  <si>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</si>
  <si>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</si>
  <si>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</si>
  <si>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</si>
  <si>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</si>
  <si>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</si>
  <si>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</si>
  <si>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</si>
  <si>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</si>
  <si>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</si>
  <si>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</si>
  <si>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</si>
  <si>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</si>
  <si>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</si>
  <si>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</si>
  <si>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</si>
  <si>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</si>
  <si>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</si>
  <si>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</si>
  <si>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</si>
  <si>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</si>
  <si>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</si>
  <si>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</si>
  <si>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</si>
  <si>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</si>
  <si>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</si>
  <si>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</si>
  <si>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</si>
  <si>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</si>
  <si>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</si>
  <si>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</si>
  <si>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</si>
  <si>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</si>
  <si>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</si>
  <si>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</si>
  <si>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</si>
  <si>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</si>
  <si>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</si>
  <si>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</si>
  <si>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</si>
  <si>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</si>
  <si>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</si>
  <si>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</si>
  <si>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</si>
  <si>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</si>
  <si>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</si>
  <si>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</si>
  <si>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</si>
  <si>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</si>
  <si>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</si>
  <si>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</si>
  <si>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</si>
  <si>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</si>
  <si>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</si>
  <si>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</si>
  <si>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</si>
  <si>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</si>
  <si>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</si>
  <si>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</si>
  <si>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</si>
  <si>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</si>
  <si>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</si>
  <si>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</si>
  <si>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</si>
  <si>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</si>
  <si>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</si>
  <si>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</si>
  <si>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</si>
  <si>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</si>
  <si>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</si>
  <si>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</si>
  <si>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</si>
  <si>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</si>
  <si>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</si>
  <si>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</si>
  <si>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</si>
  <si>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</si>
  <si>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</si>
  <si>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</si>
  <si>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</si>
  <si>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</si>
  <si>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</si>
  <si>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</si>
  <si>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</si>
  <si>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</si>
  <si>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</si>
  <si>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</si>
  <si>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</si>
  <si>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</si>
  <si>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</si>
  <si>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</si>
  <si>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</si>
  <si>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</si>
  <si>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</si>
  <si>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</si>
  <si>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</si>
  <si>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</si>
  <si>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</si>
  <si>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</si>
  <si>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</si>
  <si>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</si>
  <si>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</si>
  <si>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</si>
  <si>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</si>
  <si>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</si>
  <si>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</si>
  <si>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</si>
  <si>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</si>
  <si>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</si>
  <si>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</si>
  <si>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</si>
  <si>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</si>
  <si>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</si>
  <si>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</si>
  <si>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</si>
  <si>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</si>
  <si>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</si>
  <si>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</si>
  <si>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</si>
  <si>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</si>
  <si>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</si>
  <si>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</si>
  <si>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</si>
  <si>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</si>
  <si>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</si>
  <si>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</si>
  <si>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</si>
  <si>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</si>
  <si>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</si>
  <si>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</si>
  <si>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</si>
  <si>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</si>
  <si>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</si>
  <si>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</si>
  <si>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</si>
  <si>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</si>
  <si>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</si>
  <si>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</si>
  <si>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</si>
  <si>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</si>
  <si>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</si>
  <si>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</si>
  <si>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</si>
  <si>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</si>
  <si>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</si>
  <si>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</si>
  <si>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</si>
  <si>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</si>
  <si>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</si>
  <si>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</si>
  <si>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</si>
  <si>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</si>
  <si>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</si>
  <si>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</si>
  <si>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</si>
  <si>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</si>
  <si>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</si>
  <si>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</si>
  <si>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</si>
  <si>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</si>
  <si>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</si>
  <si>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</si>
  <si>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</si>
  <si>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</si>
  <si>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</si>
  <si>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</si>
  <si>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</si>
  <si>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</si>
  <si>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</si>
  <si>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</si>
  <si>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</si>
  <si>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</si>
  <si>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</si>
  <si>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</si>
  <si>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</si>
  <si>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</si>
  <si>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</si>
  <si>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</si>
  <si>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</si>
  <si>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</si>
  <si>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</si>
  <si>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</si>
  <si>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</si>
  <si>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</si>
  <si>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</si>
  <si>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</si>
  <si>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</si>
  <si>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</si>
  <si>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</si>
  <si>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</si>
  <si>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</si>
  <si>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</si>
  <si>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</si>
  <si>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</si>
  <si>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</si>
  <si>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</si>
  <si>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</si>
  <si>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</si>
  <si>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</si>
  <si>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</si>
  <si>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</si>
  <si>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</si>
  <si>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</si>
  <si>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</si>
  <si>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</si>
  <si>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</si>
  <si>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</si>
  <si>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</si>
  <si>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</si>
  <si>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</si>
  <si>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</si>
  <si>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</si>
  <si>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</si>
  <si>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</si>
  <si>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</si>
  <si>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</si>
  <si>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</si>
  <si>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</si>
  <si>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</si>
  <si>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</si>
  <si>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</si>
  <si>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</si>
  <si>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</si>
  <si>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</si>
  <si>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</si>
  <si>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</si>
  <si>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</si>
  <si>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</si>
  <si>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</si>
  <si>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</si>
  <si>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</si>
  <si>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</si>
  <si>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</si>
  <si>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</si>
  <si>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</si>
  <si>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</si>
  <si>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</si>
  <si>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</si>
  <si>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</si>
  <si>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</si>
  <si>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</si>
  <si>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</si>
  <si>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</si>
  <si>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</si>
  <si>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</si>
  <si>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</si>
  <si>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</si>
  <si>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</si>
  <si>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</si>
  <si>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</si>
  <si>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</si>
  <si>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</si>
  <si>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</si>
  <si>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</si>
  <si>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</si>
  <si>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</si>
  <si>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</si>
  <si>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</si>
  <si>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</si>
  <si>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</si>
  <si>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</si>
  <si>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</si>
  <si>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</si>
  <si>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</si>
  <si>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</si>
  <si>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</si>
  <si>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</si>
  <si>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</si>
  <si>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</si>
  <si>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</si>
  <si>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</si>
  <si>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</si>
  <si>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</si>
  <si>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</si>
  <si>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</si>
  <si>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</si>
  <si>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</si>
  <si>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</si>
  <si>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</si>
  <si>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</si>
  <si>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</si>
  <si>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</si>
  <si>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</si>
  <si>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</si>
  <si>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</si>
  <si>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</si>
  <si>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</si>
  <si>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</si>
  <si>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</si>
  <si>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</si>
  <si>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</si>
  <si>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</si>
  <si>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</si>
  <si>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</si>
  <si>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</si>
  <si>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</si>
  <si>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</si>
  <si>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</si>
  <si>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</si>
  <si>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</si>
  <si>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</si>
  <si>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</si>
  <si>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</si>
  <si>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</si>
  <si>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</si>
  <si>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</si>
  <si>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</si>
  <si>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</si>
  <si>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</si>
  <si>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</si>
  <si>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</si>
  <si>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</si>
  <si>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</si>
  <si>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</si>
  <si>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</si>
  <si>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</si>
  <si>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</si>
  <si>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</si>
  <si>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</si>
  <si>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</si>
  <si>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</si>
  <si>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</si>
  <si>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</si>
  <si>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</si>
  <si>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</si>
  <si>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</si>
  <si>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</si>
  <si>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</si>
  <si>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</si>
  <si>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</si>
  <si>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</si>
  <si>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</si>
  <si>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</si>
  <si>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</si>
  <si>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</si>
  <si>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</si>
  <si>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</si>
  <si>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</si>
  <si>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</si>
  <si>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</si>
  <si>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</si>
  <si>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</si>
  <si>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</si>
  <si>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</si>
  <si>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</si>
  <si>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</si>
  <si>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</si>
  <si>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</si>
  <si>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</si>
  <si>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</si>
  <si>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</si>
  <si>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</si>
  <si>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</si>
  <si>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</si>
  <si>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</si>
  <si>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</si>
  <si>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</si>
  <si>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</si>
  <si>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</si>
  <si>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</si>
  <si>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</si>
  <si>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</si>
  <si>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</si>
  <si>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</si>
  <si>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</si>
  <si>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</si>
  <si>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</si>
  <si>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</si>
  <si>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</si>
  <si>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</si>
  <si>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</si>
  <si>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</si>
  <si>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</si>
  <si>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</si>
  <si>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</si>
  <si>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</si>
  <si>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</si>
  <si>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</si>
  <si>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</si>
  <si>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</si>
  <si>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</si>
  <si>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</si>
  <si>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</si>
  <si>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</si>
  <si>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</si>
  <si>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</si>
  <si>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</si>
  <si>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</si>
  <si>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</si>
  <si>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</si>
  <si>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</si>
  <si>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</si>
  <si>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</si>
  <si>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</si>
  <si>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</si>
  <si>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</si>
  <si>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</si>
  <si>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</si>
  <si>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</si>
  <si>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</si>
  <si>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</si>
  <si>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</si>
  <si>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</si>
  <si>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</si>
  <si>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</si>
  <si>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</si>
  <si>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</si>
  <si>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</si>
  <si>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</si>
  <si>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</si>
  <si>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</si>
  <si>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</si>
  <si>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</si>
  <si>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</si>
  <si>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</si>
  <si>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</si>
  <si>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</si>
  <si>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</si>
  <si>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</si>
  <si>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</si>
  <si>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</si>
  <si>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</si>
  <si>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</si>
  <si>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</si>
  <si>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</si>
  <si>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</si>
  <si>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</si>
  <si>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</si>
  <si>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</si>
  <si>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</si>
  <si>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</si>
  <si>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</si>
  <si>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</si>
  <si>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</si>
  <si>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</si>
  <si>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</si>
  <si>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</si>
  <si>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</si>
  <si>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</si>
  <si>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</si>
  <si>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</si>
  <si>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</si>
  <si>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</si>
  <si>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</si>
  <si>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</si>
  <si>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</si>
  <si>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</si>
  <si>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</si>
  <si>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</si>
  <si>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</si>
  <si>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</si>
  <si>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</si>
  <si>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</si>
  <si>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</si>
  <si>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</si>
  <si>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</si>
  <si>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</si>
  <si>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</si>
  <si>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</si>
  <si>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</si>
  <si>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</si>
  <si>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</si>
  <si>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</si>
  <si>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</si>
  <si>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</si>
  <si>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</si>
  <si>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</si>
  <si>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</si>
  <si>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</si>
  <si>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</si>
  <si>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</si>
  <si>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</si>
  <si>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</si>
  <si>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</si>
  <si>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</si>
  <si>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</si>
  <si>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</si>
  <si>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</si>
  <si>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</si>
  <si>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</si>
  <si>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</si>
  <si>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</si>
  <si>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</si>
  <si>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</si>
  <si>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</si>
  <si>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</si>
  <si>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</si>
  <si>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</si>
  <si>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</si>
  <si>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</si>
  <si>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</si>
  <si>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</si>
  <si>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</si>
  <si>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</si>
  <si>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</si>
  <si>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</si>
  <si>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</si>
  <si>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</si>
  <si>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</si>
  <si>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</si>
  <si>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</si>
  <si>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</si>
  <si>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</si>
  <si>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</si>
  <si>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</si>
  <si>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</si>
  <si>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</si>
  <si>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</si>
  <si>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</si>
  <si>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</si>
  <si>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</si>
  <si>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</si>
  <si>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</si>
  <si>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</si>
  <si>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</si>
  <si>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</si>
  <si>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</si>
  <si>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</si>
  <si>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</si>
  <si>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</si>
  <si>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</si>
  <si>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</si>
  <si>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</si>
  <si>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</si>
  <si>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</si>
  <si>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</si>
  <si>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</si>
  <si>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</si>
  <si>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</si>
  <si>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</si>
  <si>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</si>
  <si>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</si>
  <si>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</si>
  <si>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</si>
  <si>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</si>
  <si>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</si>
  <si>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</si>
  <si>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</si>
  <si>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</si>
  <si>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</si>
  <si>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</si>
  <si>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</si>
  <si>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</si>
  <si>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</si>
  <si>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</si>
  <si>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</si>
  <si>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</si>
  <si>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</si>
  <si>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</si>
  <si>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</si>
  <si>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</si>
  <si>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</si>
  <si>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</si>
  <si>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</si>
  <si>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</si>
  <si>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</si>
  <si>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</si>
  <si>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</si>
  <si>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</si>
  <si>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</si>
  <si>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</si>
  <si>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</si>
  <si>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</si>
  <si>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</si>
  <si>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</si>
  <si>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</si>
  <si>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</si>
  <si>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</si>
  <si>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</si>
  <si>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</si>
  <si>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</si>
  <si>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</si>
  <si>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</si>
  <si>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</si>
  <si>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</si>
  <si>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</si>
  <si>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</si>
  <si>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</si>
  <si>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</si>
  <si>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</si>
  <si>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</si>
  <si>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</si>
  <si>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</si>
  <si>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</si>
  <si>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</si>
  <si>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</si>
  <si>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</si>
  <si>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</si>
  <si>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</si>
  <si>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</si>
  <si>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</si>
  <si>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</si>
  <si>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</si>
  <si>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</si>
  <si>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</si>
  <si>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</si>
  <si>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</si>
  <si>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</si>
  <si>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</si>
  <si>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</si>
  <si>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</si>
  <si>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</si>
  <si>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</si>
  <si>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</si>
  <si>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</si>
  <si>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</si>
  <si>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</si>
  <si>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</si>
  <si>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</si>
  <si>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</si>
  <si>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</si>
  <si>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</si>
  <si>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</si>
  <si>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</si>
  <si>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</si>
  <si>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</si>
  <si>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</si>
  <si>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</si>
  <si>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</si>
  <si>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</si>
  <si>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</si>
  <si>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</si>
  <si>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</si>
  <si>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</si>
  <si>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</si>
  <si>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</si>
  <si>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</si>
  <si>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</si>
  <si>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</si>
  <si>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</si>
  <si>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</si>
  <si>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</si>
  <si>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</si>
  <si>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</si>
  <si>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</si>
  <si>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</si>
  <si>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</si>
  <si>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</si>
  <si>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</si>
  <si>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</si>
  <si>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</si>
  <si>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</si>
  <si>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</si>
  <si>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</si>
  <si>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</si>
  <si>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</si>
  <si>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</si>
  <si>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</si>
  <si>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</si>
  <si>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</si>
  <si>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</si>
  <si>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</si>
  <si>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</si>
  <si>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</si>
  <si>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</si>
  <si>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</si>
  <si>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</si>
  <si>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</si>
  <si>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</si>
  <si>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</si>
  <si>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</si>
  <si>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</si>
  <si>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</si>
  <si>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</si>
  <si>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</si>
  <si>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</si>
  <si>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</si>
  <si>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</si>
  <si>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</si>
  <si>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</si>
  <si>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</si>
  <si>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</si>
  <si>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</si>
  <si>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</si>
  <si>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</si>
  <si>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</si>
  <si>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</si>
  <si>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</si>
  <si>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</si>
  <si>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</si>
  <si>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</si>
  <si>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</si>
  <si>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</si>
  <si>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</si>
  <si>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</si>
  <si>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</si>
  <si>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</si>
  <si>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</si>
  <si>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</si>
  <si>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</si>
  <si>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</si>
  <si>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</si>
  <si>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</si>
  <si>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</si>
  <si>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</si>
  <si>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</si>
  <si>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</si>
  <si>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</si>
  <si>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</si>
  <si>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</si>
  <si>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</si>
  <si>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</si>
  <si>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</si>
  <si>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</si>
  <si>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</si>
  <si>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</si>
  <si>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</si>
  <si>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</si>
  <si>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</si>
  <si>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</si>
  <si>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</si>
  <si>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</si>
  <si>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</si>
  <si>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</si>
  <si>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</si>
  <si>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</si>
  <si>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</si>
  <si>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</si>
  <si>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</si>
  <si>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</si>
  <si>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</si>
  <si>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</si>
  <si>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</si>
  <si>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</si>
  <si>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</si>
  <si>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</si>
  <si>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</si>
  <si>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</si>
  <si>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</si>
  <si>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</si>
  <si>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</si>
  <si>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</si>
  <si>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</si>
  <si>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</si>
  <si>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</si>
  <si>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</si>
  <si>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</si>
  <si>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</si>
  <si>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</si>
  <si>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</si>
  <si>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</si>
  <si>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</si>
  <si>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</si>
  <si>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</si>
  <si>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</si>
  <si>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</si>
  <si>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</si>
  <si>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</si>
  <si>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</si>
  <si>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</si>
  <si>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</si>
  <si>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</si>
  <si>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</si>
  <si>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</si>
  <si>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</si>
  <si>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</si>
  <si>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</si>
  <si>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</si>
  <si>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</si>
  <si>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</si>
  <si>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</si>
  <si>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</si>
  <si>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</si>
  <si>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</si>
  <si>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</si>
  <si>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</si>
  <si>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</si>
  <si>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</si>
  <si>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</si>
  <si>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</si>
  <si>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</si>
  <si>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</si>
  <si>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</si>
  <si>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</si>
  <si>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</si>
  <si>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</si>
  <si>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</si>
  <si>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</si>
  <si>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</si>
  <si>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</si>
  <si>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</si>
  <si>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</si>
  <si>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</si>
  <si>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</si>
  <si>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</si>
  <si>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</si>
  <si>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</si>
  <si>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</si>
  <si>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</si>
  <si>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</si>
  <si>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</si>
  <si>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</si>
  <si>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</si>
  <si>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</si>
  <si>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</si>
  <si>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</si>
  <si>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</si>
  <si>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</si>
  <si>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</si>
  <si>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</si>
  <si>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</si>
  <si>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</si>
  <si>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</si>
  <si>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</si>
  <si>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</si>
  <si>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</si>
  <si>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</si>
  <si>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</si>
  <si>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</si>
  <si>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</si>
  <si>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</si>
  <si>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</si>
  <si>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</si>
  <si>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</si>
  <si>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</si>
  <si>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</si>
  <si>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</si>
  <si>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</si>
  <si>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</si>
  <si>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</si>
  <si>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</si>
  <si>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</si>
  <si>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</si>
  <si>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</si>
  <si>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</si>
  <si>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</si>
  <si>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</si>
  <si>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</si>
  <si>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</si>
  <si>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</si>
  <si>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</si>
  <si>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</si>
  <si>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</si>
  <si>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</si>
  <si>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</si>
  <si>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</si>
  <si>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</si>
  <si>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</si>
  <si>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</si>
  <si>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</si>
  <si>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</si>
  <si>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</si>
  <si>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</si>
  <si>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</si>
  <si>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</si>
  <si>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</si>
  <si>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</si>
  <si>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</si>
  <si>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</si>
  <si>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</si>
  <si>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</si>
  <si>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</si>
  <si>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</si>
  <si>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</si>
  <si>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</si>
  <si>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</si>
  <si>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</si>
  <si>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</si>
  <si>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</si>
  <si>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</si>
  <si>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</si>
  <si>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</si>
  <si>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</si>
  <si>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</si>
  <si>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</si>
  <si>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</si>
  <si>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</si>
  <si>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</si>
  <si>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</si>
  <si>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</si>
  <si>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</si>
  <si>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</si>
  <si>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</si>
  <si>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</si>
  <si>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</si>
  <si>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</si>
  <si>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</si>
  <si>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</si>
  <si>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</si>
  <si>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</si>
  <si>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</si>
  <si>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</si>
  <si>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</si>
  <si>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</si>
  <si>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</si>
  <si>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</si>
  <si>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</si>
  <si>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</si>
  <si>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</si>
  <si>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</si>
  <si>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</si>
  <si>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</si>
  <si>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</si>
  <si>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</si>
  <si>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</si>
  <si>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</si>
  <si>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</si>
  <si>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</si>
  <si>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</si>
  <si>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</si>
  <si>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</si>
  <si>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</si>
  <si>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</si>
  <si>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</si>
  <si>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</si>
  <si>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</si>
  <si>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</si>
  <si>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</si>
  <si>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</si>
  <si>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</si>
  <si>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</si>
  <si>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</si>
  <si>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</si>
  <si>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</si>
  <si>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</si>
  <si>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</si>
  <si>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</si>
  <si>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</si>
  <si>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</si>
  <si>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</si>
  <si>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</si>
  <si>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</si>
  <si>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</si>
  <si>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</si>
  <si>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</si>
  <si>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</si>
  <si>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</si>
  <si>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</si>
  <si>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</si>
  <si>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</si>
  <si>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</si>
  <si>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</si>
  <si>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</si>
  <si>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</si>
  <si>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</si>
  <si>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</si>
  <si>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</si>
  <si>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</si>
  <si>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</si>
  <si>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</si>
  <si>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</si>
  <si>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</si>
  <si>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</si>
  <si>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</si>
  <si>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</si>
  <si>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</si>
  <si>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</si>
  <si>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</si>
  <si>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</si>
  <si>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</si>
  <si>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</si>
  <si>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</si>
  <si>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</si>
  <si>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</si>
  <si>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</si>
  <si>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</si>
  <si>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</si>
  <si>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</si>
  <si>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</si>
  <si>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</si>
  <si>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</si>
  <si>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</si>
  <si>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</si>
  <si>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</si>
  <si>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</si>
  <si>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</si>
  <si>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</si>
  <si>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</si>
  <si>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</si>
  <si>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</si>
  <si>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</si>
  <si>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</si>
  <si>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</si>
  <si>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</si>
  <si>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</si>
  <si>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</si>
  <si>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</si>
  <si>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</si>
  <si>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</si>
  <si>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</si>
  <si>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</si>
  <si>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</si>
  <si>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</si>
  <si>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</si>
  <si>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</si>
  <si>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</si>
  <si>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</si>
  <si>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</si>
  <si>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</si>
  <si>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</si>
  <si>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</si>
  <si>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</si>
  <si>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</si>
  <si>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</si>
  <si>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</si>
  <si>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</si>
  <si>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</si>
  <si>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</si>
  <si>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</si>
  <si>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</si>
  <si>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</si>
  <si>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</si>
  <si>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</si>
  <si>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</si>
  <si>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</si>
  <si>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</si>
  <si>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</si>
  <si>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</si>
  <si>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</si>
  <si>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</si>
  <si>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</si>
  <si>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</si>
  <si>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</si>
  <si>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</si>
  <si>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</si>
  <si>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</si>
  <si>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</si>
  <si>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</si>
  <si>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</si>
  <si>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</si>
  <si>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</si>
  <si>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</si>
  <si>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</si>
  <si>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</si>
  <si>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</si>
  <si>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</si>
  <si>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</si>
  <si>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</si>
  <si>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</si>
  <si>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</si>
  <si>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</si>
  <si>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</si>
  <si>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</si>
  <si>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</si>
  <si>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</si>
  <si>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</si>
  <si>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</si>
  <si>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</si>
  <si>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</si>
  <si>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</si>
  <si>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</si>
  <si>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</si>
  <si>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</si>
  <si>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</si>
  <si>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</si>
  <si>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</si>
  <si>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</si>
  <si>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</si>
  <si>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</si>
  <si>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</si>
  <si>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</si>
  <si>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</si>
  <si>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</si>
  <si>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</si>
  <si>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</si>
  <si>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</si>
  <si>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</si>
  <si>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</si>
  <si>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</si>
  <si>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</si>
  <si>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</si>
  <si>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</si>
  <si>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</si>
  <si>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</si>
  <si>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</si>
  <si>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</si>
  <si>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</si>
  <si>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</si>
  <si>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</si>
  <si>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</si>
  <si>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</si>
  <si>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</si>
  <si>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</si>
  <si>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</si>
  <si>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</si>
  <si>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</si>
  <si>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</si>
  <si>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</si>
  <si>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</si>
  <si>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</si>
  <si>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</si>
  <si>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</si>
  <si>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</si>
  <si>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</si>
  <si>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</si>
  <si>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</si>
  <si>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</si>
  <si>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</si>
  <si>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</si>
  <si>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</si>
  <si>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</si>
  <si>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</si>
  <si>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</si>
  <si>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</si>
  <si>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</si>
  <si>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</si>
  <si>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</si>
  <si>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</si>
  <si>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</si>
  <si>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</si>
  <si>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</si>
  <si>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</si>
  <si>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</si>
  <si>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</si>
  <si>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</si>
  <si>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</si>
  <si>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</si>
  <si>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</si>
  <si>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</si>
  <si>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</si>
  <si>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</si>
  <si>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</si>
  <si>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</si>
  <si>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</si>
  <si>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</si>
  <si>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</si>
  <si>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</si>
  <si>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</si>
  <si>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</si>
  <si>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</si>
  <si>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</si>
  <si>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</si>
  <si>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</si>
  <si>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</si>
  <si>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</si>
  <si>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</si>
  <si>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</si>
  <si>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</si>
  <si>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</si>
  <si>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</si>
  <si>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</si>
  <si>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</si>
  <si>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</si>
  <si>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</si>
  <si>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</si>
  <si>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</si>
  <si>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</si>
  <si>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</si>
  <si>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</si>
  <si>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</si>
  <si>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</si>
  <si>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</si>
  <si>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</si>
  <si>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</si>
  <si>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</si>
  <si>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</si>
  <si>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</si>
  <si>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</si>
  <si>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</si>
  <si>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</si>
  <si>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</si>
  <si>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</si>
  <si>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</si>
  <si>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</si>
  <si>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</si>
  <si>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</si>
  <si>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</si>
  <si>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</si>
  <si>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</si>
  <si>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</si>
  <si>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</si>
  <si>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</si>
  <si>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</si>
  <si>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</si>
  <si>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</si>
  <si>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</si>
  <si>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</si>
  <si>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</si>
  <si>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</si>
  <si>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</si>
  <si>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</si>
  <si>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</si>
  <si>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</si>
  <si>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</si>
  <si>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</si>
  <si>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</si>
  <si>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</si>
  <si>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</si>
  <si>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</si>
  <si>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</si>
  <si>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</si>
  <si>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</si>
  <si>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</si>
  <si>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</si>
  <si>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</si>
  <si>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</si>
  <si>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</si>
  <si>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</si>
  <si>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</si>
  <si>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</si>
  <si>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</si>
  <si>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</si>
  <si>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</si>
  <si>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</si>
  <si>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</si>
  <si>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</si>
  <si>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</si>
  <si>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</si>
  <si>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</si>
  <si>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</si>
  <si>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</si>
  <si>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</si>
  <si>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</si>
  <si>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</si>
  <si>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</si>
  <si>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</si>
  <si>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</si>
  <si>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</si>
  <si>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</si>
  <si>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</si>
  <si>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</si>
  <si>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</si>
  <si>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</si>
  <si>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</si>
  <si>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</si>
  <si>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</si>
  <si>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</si>
  <si>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</si>
  <si>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</si>
  <si>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</si>
  <si>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</si>
  <si>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</si>
  <si>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</si>
  <si>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</si>
  <si>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</si>
  <si>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</si>
  <si>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</si>
  <si>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</si>
  <si>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</si>
  <si>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</si>
  <si>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</si>
  <si>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</si>
  <si>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</si>
  <si>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</si>
  <si>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</si>
  <si>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</si>
  <si>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</si>
  <si>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</si>
  <si>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</si>
  <si>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</si>
  <si>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</si>
  <si>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</si>
  <si>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</si>
  <si>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</si>
  <si>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</si>
  <si>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</si>
  <si>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</si>
  <si>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</si>
  <si>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</si>
  <si>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</si>
  <si>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</si>
  <si>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</si>
  <si>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</si>
  <si>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</si>
  <si>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</si>
  <si>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</si>
  <si>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</si>
  <si>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</si>
  <si>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</si>
  <si>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</si>
  <si>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</si>
  <si>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</si>
  <si>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</si>
  <si>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</si>
  <si>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</si>
  <si>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</si>
  <si>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</si>
  <si>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</si>
  <si>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</si>
  <si>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</si>
  <si>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</si>
  <si>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</si>
  <si>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</si>
  <si>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</si>
  <si>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</si>
  <si>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</si>
  <si>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</si>
  <si>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</si>
  <si>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</si>
  <si>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</si>
  <si>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</si>
  <si>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</si>
  <si>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</si>
  <si>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</si>
  <si>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</si>
  <si>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</si>
  <si>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</si>
  <si>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</si>
  <si>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</si>
  <si>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</si>
  <si>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</si>
  <si>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</si>
  <si>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</si>
  <si>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</si>
  <si>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</si>
  <si>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</si>
  <si>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</si>
  <si>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</si>
  <si>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</si>
  <si>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</si>
  <si>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</si>
  <si>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</si>
  <si>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</si>
  <si>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</si>
  <si>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</si>
  <si>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</si>
  <si>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</si>
  <si>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</si>
  <si>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</si>
  <si>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</si>
  <si>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</si>
  <si>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</si>
  <si>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</si>
  <si>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</si>
  <si>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</si>
  <si>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</si>
  <si>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</si>
  <si>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</si>
  <si>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</si>
  <si>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</si>
  <si>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</si>
  <si>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</si>
  <si>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</si>
  <si>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</si>
  <si>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</si>
  <si>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</si>
  <si>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</si>
  <si>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</si>
  <si>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</si>
  <si>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</si>
  <si>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</si>
  <si>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</si>
  <si>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</si>
  <si>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</si>
  <si>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</si>
  <si>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</si>
  <si>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</si>
  <si>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</si>
  <si>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</si>
  <si>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</si>
  <si>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</si>
  <si>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</si>
  <si>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</si>
  <si>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</si>
  <si>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</si>
  <si>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</si>
  <si>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</si>
  <si>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</si>
  <si>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</si>
  <si>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</si>
  <si>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</si>
  <si>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</si>
  <si>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</si>
  <si>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</si>
  <si>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</si>
  <si>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</si>
  <si>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</si>
  <si>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</si>
  <si>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</si>
  <si>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</si>
  <si>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</si>
  <si>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</si>
  <si>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</si>
  <si>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</si>
  <si>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</si>
  <si>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</si>
  <si>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</si>
  <si>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</si>
  <si>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</si>
  <si>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</si>
  <si>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</si>
  <si>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</si>
  <si>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</si>
  <si>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</si>
  <si>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</si>
  <si>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</si>
  <si>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</si>
  <si>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</si>
  <si>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</si>
  <si>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</si>
  <si>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</si>
  <si>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</si>
  <si>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</si>
  <si>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</si>
  <si>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</si>
  <si>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</si>
  <si>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</si>
  <si>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</si>
  <si>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</si>
  <si>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</si>
  <si>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</si>
  <si>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</si>
  <si>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</si>
  <si>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</si>
  <si>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</si>
  <si>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</si>
  <si>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</si>
  <si>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</si>
  <si>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</si>
  <si>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</si>
  <si>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</si>
  <si>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</si>
  <si>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</si>
  <si>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</si>
  <si>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</si>
  <si>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</si>
  <si>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</si>
  <si>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</si>
  <si>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</si>
  <si>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</si>
  <si>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</si>
  <si>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</si>
  <si>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</si>
  <si>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</si>
  <si>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</si>
  <si>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</si>
  <si>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</si>
  <si>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</si>
  <si>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</si>
  <si>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</si>
  <si>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</si>
  <si>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</si>
  <si>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</si>
  <si>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</si>
  <si>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</si>
  <si>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</si>
  <si>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</si>
  <si>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</si>
  <si>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</si>
  <si>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</si>
  <si>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</si>
  <si>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</si>
  <si>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</si>
  <si>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</si>
  <si>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</si>
  <si>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</si>
  <si>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</si>
  <si>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</si>
  <si>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</si>
  <si>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</si>
  <si>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</si>
  <si>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</si>
  <si>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</si>
  <si>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</si>
  <si>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</si>
  <si>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</si>
  <si>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</si>
  <si>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</si>
  <si>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</si>
  <si>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</si>
  <si>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</si>
  <si>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</si>
  <si>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</si>
  <si>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</si>
  <si>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</si>
  <si>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</si>
  <si>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</si>
  <si>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</si>
  <si>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</si>
  <si>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</si>
  <si>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</si>
  <si>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</si>
  <si>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</si>
  <si>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</si>
  <si>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</si>
  <si>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</si>
  <si>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</si>
  <si>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</si>
  <si>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</si>
  <si>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</si>
  <si>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</si>
  <si>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</si>
  <si>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</si>
  <si>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</si>
  <si>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</si>
  <si>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</si>
  <si>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</si>
  <si>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</si>
  <si>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</si>
  <si>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</si>
  <si>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</si>
  <si>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</si>
  <si>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</si>
  <si>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</si>
  <si>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</si>
  <si>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</si>
  <si>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</si>
  <si>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</si>
  <si>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</si>
  <si>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</si>
  <si>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</si>
  <si>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</si>
  <si>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</si>
  <si>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</si>
  <si>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</si>
  <si>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</si>
  <si>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</si>
  <si>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</si>
  <si>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</si>
  <si>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</si>
  <si>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</si>
  <si>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</si>
  <si>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</si>
  <si>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</si>
  <si>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</si>
  <si>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</si>
  <si>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</si>
  <si>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</si>
  <si>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</si>
  <si>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</si>
  <si>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</si>
  <si>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</si>
  <si>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</si>
  <si>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</si>
  <si>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</si>
  <si>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</si>
  <si>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</si>
  <si>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</si>
  <si>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</si>
  <si>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</si>
  <si>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</si>
  <si>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</si>
  <si>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</si>
  <si>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</si>
  <si>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</si>
  <si>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</si>
  <si>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</si>
  <si>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</si>
  <si>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</si>
  <si>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</si>
  <si>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</si>
  <si>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</si>
  <si>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</si>
  <si>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</si>
  <si>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</si>
  <si>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</si>
  <si>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</si>
  <si>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</si>
  <si>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</si>
  <si>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</si>
  <si>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</si>
  <si>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</si>
  <si>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</si>
  <si>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</si>
  <si>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</si>
  <si>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</si>
  <si>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</si>
  <si>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</si>
  <si>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</si>
  <si>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</si>
  <si>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</si>
  <si>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</si>
  <si>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</si>
  <si>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</si>
  <si>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</si>
  <si>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</si>
  <si>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</si>
  <si>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</si>
  <si>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</si>
  <si>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</si>
  <si>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</si>
  <si>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</si>
  <si>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</si>
  <si>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</si>
  <si>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</si>
  <si>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</si>
  <si>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</si>
  <si>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</si>
  <si>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</si>
  <si>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</si>
  <si>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</si>
  <si>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</si>
  <si>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</si>
  <si>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</si>
  <si>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</si>
  <si>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</si>
  <si>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</si>
  <si>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</si>
  <si>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</si>
  <si>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</si>
  <si>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</si>
  <si>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</si>
  <si>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</si>
  <si>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</si>
  <si>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</si>
  <si>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</si>
  <si>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</si>
  <si>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</si>
  <si>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</si>
  <si>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</si>
  <si>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</si>
  <si>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</si>
  <si>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</si>
  <si>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</si>
  <si>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</si>
  <si>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</si>
  <si>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</si>
  <si>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</si>
  <si>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</si>
  <si>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</si>
  <si>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</si>
  <si>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</si>
  <si>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</si>
  <si>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</si>
  <si>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</si>
  <si>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</si>
  <si>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</si>
  <si>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</si>
  <si>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</si>
  <si>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</si>
  <si>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</si>
  <si>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</si>
  <si>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</si>
  <si>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</si>
  <si>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</si>
  <si>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</si>
  <si>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</si>
  <si>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</si>
  <si>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</si>
  <si>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</si>
  <si>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</si>
  <si>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</si>
  <si>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</si>
  <si>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</si>
  <si>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</si>
  <si>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</si>
  <si>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</si>
  <si>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</si>
  <si>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</si>
  <si>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</si>
  <si>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</si>
  <si>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</si>
  <si>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</si>
  <si>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</si>
  <si>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</si>
  <si>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</si>
  <si>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</si>
  <si>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</si>
  <si>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</si>
  <si>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</si>
  <si>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</si>
  <si>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</si>
  <si>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</si>
  <si>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</si>
  <si>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</si>
  <si>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</si>
  <si>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</si>
  <si>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</si>
  <si>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</si>
  <si>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</si>
  <si>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</si>
  <si>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</si>
  <si>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</si>
  <si>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</si>
  <si>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</si>
  <si>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</si>
  <si>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</si>
  <si>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</si>
  <si>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</si>
  <si>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</si>
  <si>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</si>
  <si>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</si>
  <si>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</si>
  <si>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</si>
  <si>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</si>
  <si>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</si>
  <si>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</si>
  <si>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</si>
  <si>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</si>
  <si>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</si>
  <si>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</si>
  <si>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</si>
  <si>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</si>
  <si>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</si>
  <si>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</si>
  <si>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</si>
  <si>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</si>
  <si>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</si>
  <si>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</si>
  <si>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</si>
  <si>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</si>
  <si>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</si>
  <si>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</si>
  <si>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</si>
  <si>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</si>
  <si>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</si>
  <si>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</si>
  <si>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</si>
  <si>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</si>
  <si>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</si>
  <si>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</si>
  <si>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</si>
  <si>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</si>
  <si>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</si>
  <si>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</si>
  <si>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</si>
  <si>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</si>
  <si>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</si>
  <si>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</si>
  <si>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</si>
  <si>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</si>
  <si>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</si>
  <si>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</si>
  <si>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</si>
  <si>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</si>
  <si>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</si>
  <si>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</si>
  <si>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</si>
  <si>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</si>
  <si>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</si>
  <si>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</si>
  <si>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</si>
  <si>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</si>
  <si>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</si>
  <si>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</si>
  <si>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</si>
  <si>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</si>
  <si>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</si>
  <si>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</si>
  <si>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</si>
  <si>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</si>
  <si>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</si>
  <si>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</si>
  <si>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</si>
  <si>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</si>
  <si>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</si>
  <si>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</si>
  <si>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</si>
  <si>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</si>
  <si>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</si>
  <si>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</si>
  <si>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</si>
  <si>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</si>
  <si>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</si>
  <si>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</si>
  <si>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</si>
  <si>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</si>
  <si>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</si>
  <si>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</si>
  <si>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</si>
  <si>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</si>
  <si>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</si>
  <si>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</si>
  <si>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</si>
  <si>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</si>
  <si>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</si>
  <si>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</si>
  <si>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</si>
  <si>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</si>
  <si>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</si>
  <si>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</si>
  <si>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</si>
  <si>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</si>
  <si>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</si>
  <si>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</si>
  <si>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</si>
  <si>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</si>
  <si>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</si>
  <si>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</si>
  <si>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</si>
  <si>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</si>
  <si>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</si>
  <si>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</si>
  <si>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</si>
  <si>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</si>
  <si>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</si>
  <si>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</si>
  <si>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</si>
  <si>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</si>
  <si>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</si>
  <si>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</si>
  <si>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</si>
  <si>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</si>
  <si>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</si>
  <si>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</si>
  <si>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</si>
  <si>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</si>
  <si>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</si>
  <si>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</si>
  <si>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</si>
  <si>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</si>
  <si>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</si>
  <si>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</si>
  <si>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</si>
  <si>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</si>
  <si>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</si>
  <si>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</si>
  <si>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</si>
  <si>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</si>
  <si>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</si>
  <si>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</si>
  <si>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</si>
  <si>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</si>
  <si>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</si>
  <si>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</si>
  <si>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</si>
  <si>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</si>
  <si>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</si>
  <si>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</si>
  <si>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</si>
  <si>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</si>
  <si>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</si>
  <si>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</si>
  <si>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</si>
  <si>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</si>
  <si>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</si>
  <si>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</si>
  <si>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</si>
  <si>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</si>
  <si>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</si>
  <si>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</si>
  <si>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</si>
  <si>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</si>
  <si>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</si>
  <si>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</si>
  <si>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</si>
  <si>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</si>
  <si>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</si>
  <si>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</si>
  <si>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</si>
  <si>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</si>
  <si>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</si>
  <si>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</si>
  <si>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</si>
  <si>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</si>
  <si>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</si>
  <si>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</si>
  <si>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</si>
  <si>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</si>
  <si>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</si>
  <si>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</si>
  <si>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</si>
  <si>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</si>
  <si>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</si>
  <si>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</si>
  <si>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</si>
  <si>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</si>
  <si>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</si>
  <si>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</si>
  <si>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</si>
  <si>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</si>
  <si>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</si>
  <si>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</si>
  <si>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</si>
  <si>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</si>
  <si>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</si>
  <si>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</si>
  <si>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</si>
  <si>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</si>
  <si>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</si>
  <si>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</si>
  <si>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</si>
  <si>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</si>
  <si>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</si>
  <si>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</si>
  <si>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</si>
  <si>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</si>
  <si>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</si>
  <si>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</si>
  <si>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</si>
  <si>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</si>
  <si>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</si>
  <si>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</si>
  <si>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</si>
  <si>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</si>
  <si>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</si>
  <si>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</si>
  <si>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</si>
  <si>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</si>
  <si>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</si>
  <si>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</si>
  <si>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</si>
  <si>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</si>
  <si>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</si>
  <si>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</si>
  <si>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</si>
  <si>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</si>
  <si>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</si>
  <si>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</si>
  <si>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</si>
  <si>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</si>
  <si>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</si>
  <si>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</si>
  <si>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</si>
  <si>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</si>
  <si>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</si>
  <si>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</si>
  <si>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</si>
  <si>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</si>
  <si>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</si>
  <si>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</si>
  <si>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</si>
  <si>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</si>
  <si>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</si>
  <si>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</si>
  <si>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</si>
  <si>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</si>
  <si>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</si>
  <si>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</si>
  <si>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</si>
  <si>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</si>
  <si>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</si>
  <si>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</si>
  <si>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</si>
  <si>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</si>
  <si>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</si>
  <si>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</si>
  <si>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</si>
  <si>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</si>
  <si>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</si>
  <si>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</si>
  <si>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</si>
  <si>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</si>
  <si>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</si>
  <si>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</si>
  <si>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</si>
  <si>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</si>
  <si>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</si>
  <si>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</si>
  <si>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</si>
  <si>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</si>
  <si>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</si>
  <si>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</si>
  <si>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</si>
  <si>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</si>
  <si>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</si>
  <si>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</si>
  <si>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</si>
  <si>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</si>
  <si>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</si>
  <si>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</si>
  <si>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</si>
  <si>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</si>
  <si>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</si>
  <si>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</si>
  <si>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</si>
  <si>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</si>
  <si>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</si>
  <si>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</si>
  <si>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</si>
  <si>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</si>
  <si>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</si>
  <si>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</si>
  <si>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</si>
  <si>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</si>
  <si>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</si>
  <si>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</si>
  <si>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</si>
  <si>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</si>
  <si>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</si>
  <si>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</si>
  <si>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</si>
  <si>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</si>
  <si>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</si>
  <si>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</si>
  <si>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</si>
  <si>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</si>
  <si>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</si>
  <si>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</si>
  <si>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</si>
  <si>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</si>
  <si>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</si>
  <si>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</si>
  <si>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</si>
  <si>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</si>
  <si>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</si>
  <si>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</si>
  <si>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</si>
  <si>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</si>
  <si>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</si>
  <si>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</si>
  <si>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</si>
  <si>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</si>
  <si>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</si>
  <si>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</si>
  <si>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</si>
  <si>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</si>
  <si>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</si>
  <si>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</si>
  <si>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</si>
  <si>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</si>
  <si>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</si>
  <si>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</si>
  <si>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</si>
  <si>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</si>
  <si>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</si>
  <si>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</si>
  <si>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</si>
  <si>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</si>
  <si>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</si>
  <si>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</si>
  <si>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</si>
  <si>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</si>
  <si>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</si>
  <si>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</si>
  <si>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</si>
  <si>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</si>
  <si>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</si>
  <si>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</si>
  <si>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</si>
  <si>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</si>
  <si>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</si>
  <si>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</si>
  <si>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</si>
  <si>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</si>
  <si>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</si>
  <si>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</si>
  <si>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</si>
  <si>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</si>
  <si>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</si>
  <si>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</si>
  <si>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</si>
  <si>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</si>
  <si>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</si>
  <si>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</si>
  <si>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</si>
  <si>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</si>
  <si>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</si>
  <si>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</si>
  <si>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</si>
  <si>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</si>
  <si>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</si>
  <si>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</si>
  <si>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</si>
  <si>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</si>
  <si>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</si>
  <si>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</si>
  <si>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</si>
  <si>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</si>
  <si>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</si>
  <si>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</si>
  <si>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</si>
  <si>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</si>
  <si>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</si>
  <si>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</si>
  <si>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</si>
  <si>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</si>
  <si>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</si>
  <si>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</si>
  <si>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</si>
  <si>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</si>
  <si>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</si>
  <si>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</si>
  <si>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</si>
  <si>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</si>
  <si>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</si>
  <si>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</si>
  <si>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</si>
  <si>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</si>
  <si>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</si>
  <si>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</si>
  <si>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</si>
  <si>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</si>
  <si>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</si>
  <si>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</si>
  <si>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</si>
  <si>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</si>
  <si>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</si>
  <si>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</si>
  <si>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</si>
  <si>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</si>
  <si>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</si>
  <si>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</si>
  <si>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</si>
  <si>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</si>
  <si>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</si>
  <si>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</si>
  <si>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</si>
  <si>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</si>
  <si>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</si>
  <si>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</si>
  <si>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</si>
  <si>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</si>
  <si>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</si>
  <si>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</si>
  <si>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</si>
  <si>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</si>
  <si>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</si>
  <si>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</si>
  <si>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</si>
  <si>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</si>
  <si>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</si>
  <si>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</si>
  <si>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</si>
  <si>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</si>
  <si>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</si>
  <si>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</si>
  <si>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</si>
  <si>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</si>
  <si>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</si>
  <si>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</si>
  <si>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</si>
  <si>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</si>
  <si>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</si>
  <si>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</si>
  <si>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</si>
  <si>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</si>
  <si>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</si>
  <si>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</si>
  <si>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</si>
  <si>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</si>
  <si>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</si>
  <si>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</si>
  <si>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</si>
  <si>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</si>
  <si>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</si>
  <si>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</si>
  <si>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</si>
  <si>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</si>
  <si>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</si>
  <si>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</si>
  <si>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</si>
  <si>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</si>
  <si>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</si>
  <si>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</si>
  <si>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</si>
  <si>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</si>
  <si>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</si>
  <si>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</si>
  <si>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</si>
  <si>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</si>
  <si>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</si>
  <si>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</si>
  <si>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</si>
  <si>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</si>
  <si>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</si>
  <si>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</si>
  <si>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</si>
  <si>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</si>
  <si>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</si>
  <si>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</si>
  <si>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</si>
  <si>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</si>
  <si>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</si>
  <si>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</si>
  <si>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</si>
  <si>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</si>
  <si>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</si>
  <si>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</si>
  <si>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</si>
  <si>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</si>
  <si>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</si>
  <si>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</si>
  <si>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</si>
  <si>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</si>
  <si>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</si>
  <si>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</si>
  <si>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</si>
  <si>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</si>
  <si>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</si>
  <si>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</si>
  <si>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</si>
  <si>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</si>
  <si>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</si>
  <si>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</si>
  <si>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</si>
  <si>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</si>
  <si>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</si>
  <si>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</si>
  <si>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</si>
  <si>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</si>
  <si>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</si>
  <si>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</si>
  <si>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</si>
  <si>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</si>
  <si>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</si>
  <si>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</si>
  <si>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</si>
  <si>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</si>
  <si>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</si>
  <si>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</si>
  <si>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</si>
  <si>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</si>
  <si>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</si>
  <si>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</si>
  <si>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</si>
  <si>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</si>
  <si>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</si>
  <si>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</si>
  <si>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</si>
  <si>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</si>
  <si>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</si>
  <si>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</si>
  <si>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</si>
  <si>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</si>
  <si>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</si>
  <si>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</si>
  <si>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</si>
  <si>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</si>
  <si>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</si>
  <si>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</si>
  <si>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</si>
  <si>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</si>
  <si>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</si>
  <si>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</si>
  <si>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</si>
  <si>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</si>
  <si>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</si>
  <si>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</si>
  <si>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</si>
  <si>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</si>
  <si>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</si>
  <si>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</si>
  <si>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</si>
  <si>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</si>
  <si>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</si>
  <si>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</si>
  <si>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</si>
  <si>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</si>
  <si>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</si>
  <si>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</si>
  <si>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</si>
  <si>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</si>
  <si>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</si>
  <si>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</si>
  <si>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</si>
  <si>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</si>
  <si>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</si>
  <si>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</si>
  <si>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</si>
  <si>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</si>
  <si>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</si>
  <si>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</si>
  <si>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</si>
  <si>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</si>
  <si>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</si>
  <si>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</si>
  <si>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</si>
  <si>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</si>
  <si>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</si>
  <si>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</si>
  <si>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</si>
  <si>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</si>
  <si>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</si>
  <si>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</si>
  <si>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</si>
  <si>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</si>
  <si>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</si>
  <si>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</si>
  <si>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</si>
  <si>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</si>
  <si>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</si>
  <si>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</si>
  <si>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</si>
  <si>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</si>
  <si>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</si>
  <si>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</si>
  <si>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</si>
  <si>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</si>
  <si>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</si>
  <si>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</si>
  <si>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</si>
  <si>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</si>
  <si>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</si>
  <si>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</si>
  <si>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</si>
  <si>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</si>
  <si>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</si>
  <si>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</si>
  <si>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</si>
  <si>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</si>
  <si>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</si>
  <si>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</si>
  <si>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</si>
  <si>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</si>
  <si>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</si>
  <si>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</si>
  <si>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</si>
  <si>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</si>
  <si>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</si>
  <si>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</si>
  <si>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</si>
  <si>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</si>
  <si>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</si>
  <si>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</si>
  <si>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</si>
  <si>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</si>
  <si>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</si>
  <si>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</si>
  <si>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</si>
  <si>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</si>
  <si>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</si>
  <si>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</si>
  <si>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</si>
  <si>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</si>
  <si>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</si>
  <si>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</si>
  <si>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</si>
  <si>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</si>
  <si>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</si>
  <si>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</si>
  <si>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</si>
  <si>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</si>
  <si>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</si>
  <si>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</si>
  <si>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</si>
  <si>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</si>
  <si>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</si>
  <si>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</si>
  <si>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</si>
  <si>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</si>
  <si>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</si>
  <si>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</si>
  <si>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</si>
  <si>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</si>
  <si>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</si>
  <si>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</si>
  <si>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</si>
  <si>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</si>
  <si>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</si>
  <si>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</si>
  <si>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</si>
  <si>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</si>
  <si>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</si>
  <si>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</si>
  <si>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</si>
  <si>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</si>
  <si>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</si>
  <si>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</si>
  <si>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</si>
  <si>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</si>
  <si>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</si>
  <si>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</si>
  <si>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</si>
  <si>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</si>
  <si>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</si>
  <si>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</si>
  <si>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</si>
  <si>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</si>
  <si>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</si>
  <si>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</si>
  <si>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</si>
  <si>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</si>
  <si>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</si>
  <si>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</si>
  <si>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</si>
  <si>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</si>
  <si>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</si>
  <si>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</si>
  <si>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</si>
  <si>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</si>
  <si>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</si>
  <si>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</si>
  <si>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</si>
  <si>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</si>
  <si>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</si>
  <si>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</si>
  <si>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</si>
  <si>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</si>
  <si>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</si>
  <si>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</si>
  <si>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</si>
  <si>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</si>
  <si>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</si>
  <si>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</si>
  <si>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</si>
  <si>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</si>
  <si>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</si>
  <si>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</si>
  <si>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</si>
  <si>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</si>
  <si>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</si>
  <si>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</si>
  <si>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</si>
  <si>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</si>
  <si>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</si>
  <si>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</si>
  <si>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</si>
  <si>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</si>
  <si>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</si>
  <si>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</si>
  <si>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</si>
  <si>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</si>
  <si>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</si>
  <si>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</si>
  <si>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</si>
  <si>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</si>
  <si>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</si>
  <si>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</si>
  <si>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</si>
  <si>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</si>
  <si>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</si>
  <si>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</si>
  <si>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</si>
  <si>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</si>
  <si>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</si>
  <si>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</si>
  <si>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</si>
  <si>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</si>
  <si>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</si>
  <si>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</si>
  <si>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</si>
  <si>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</si>
  <si>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</si>
  <si>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</si>
  <si>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</si>
  <si>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</si>
  <si>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</si>
  <si>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</si>
  <si>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</si>
  <si>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</si>
  <si>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</si>
  <si>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</si>
  <si>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</si>
  <si>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</si>
  <si>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</si>
  <si>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</si>
  <si>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</si>
  <si>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</si>
  <si>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</si>
  <si>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</si>
  <si>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</si>
  <si>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</si>
  <si>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</si>
  <si>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</si>
  <si>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</si>
  <si>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</si>
  <si>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</si>
  <si>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</si>
  <si>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</si>
  <si>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</si>
  <si>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</si>
  <si>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</si>
  <si>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</si>
  <si>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</si>
  <si>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</si>
  <si>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</si>
  <si>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</si>
  <si>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</si>
  <si>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</si>
  <si>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</si>
  <si>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</si>
  <si>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</si>
  <si>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</si>
  <si>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</si>
  <si>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</si>
  <si>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</si>
  <si>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</si>
  <si>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</si>
  <si>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</si>
  <si>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</si>
  <si>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</si>
  <si>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</si>
  <si>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</si>
  <si>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</si>
  <si>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</si>
  <si>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</si>
  <si>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</si>
  <si>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</si>
  <si>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</si>
  <si>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</si>
  <si>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</si>
  <si>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</si>
  <si>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</si>
  <si>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</si>
  <si>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</si>
  <si>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</si>
  <si>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</si>
  <si>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</si>
  <si>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</si>
  <si>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</si>
  <si>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</si>
  <si>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</si>
  <si>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</si>
  <si>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</si>
  <si>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</si>
  <si>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</si>
  <si>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</si>
  <si>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</si>
  <si>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</si>
  <si>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</si>
  <si>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</si>
  <si>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</si>
  <si>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</si>
  <si>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</si>
  <si>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</si>
  <si>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</si>
  <si>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</si>
  <si>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</si>
  <si>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</si>
  <si>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</si>
  <si>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</si>
  <si>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</si>
  <si>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</si>
  <si>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</si>
  <si>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</si>
  <si>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</si>
  <si>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</si>
  <si>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</si>
  <si>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</si>
  <si>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</si>
  <si>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</si>
  <si>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</si>
  <si>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</si>
  <si>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</si>
  <si>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</si>
  <si>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</si>
  <si>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</si>
  <si>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</si>
  <si>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</si>
  <si>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</si>
  <si>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</si>
  <si>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</si>
  <si>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</si>
  <si>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</si>
  <si>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</si>
  <si>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</si>
  <si>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</si>
  <si>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</si>
  <si>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</si>
  <si>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</si>
  <si>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</si>
  <si>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</si>
  <si>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</si>
  <si>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</si>
  <si>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</si>
  <si>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</si>
  <si>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</si>
  <si>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</si>
  <si>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</si>
  <si>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</si>
  <si>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</si>
  <si>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</si>
  <si>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</si>
  <si>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</si>
  <si>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</si>
  <si>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</si>
  <si>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</si>
  <si>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</si>
  <si>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</si>
  <si>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</si>
  <si>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</si>
  <si>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</si>
  <si>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</si>
  <si>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</si>
  <si>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</si>
  <si>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</si>
  <si>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</si>
  <si>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</si>
  <si>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</si>
  <si>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</si>
  <si>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</si>
  <si>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</si>
  <si>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</si>
  <si>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</si>
  <si>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</si>
  <si>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</si>
  <si>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</si>
  <si>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</si>
  <si>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</si>
  <si>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</si>
  <si>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</si>
  <si>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</si>
  <si>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</si>
  <si>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</si>
  <si>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</si>
  <si>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</si>
  <si>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</si>
  <si>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</si>
  <si>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</si>
  <si>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</si>
  <si>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</si>
  <si>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</si>
  <si>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</si>
  <si>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</si>
  <si>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</si>
  <si>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</si>
  <si>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</si>
  <si>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</si>
  <si>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</si>
  <si>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</si>
  <si>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</si>
  <si>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</si>
  <si>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</si>
  <si>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</si>
  <si>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</si>
  <si>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</si>
  <si>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</si>
  <si>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</si>
  <si>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</si>
  <si>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</si>
  <si>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</si>
  <si>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</si>
  <si>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</si>
  <si>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</si>
  <si>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</si>
  <si>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</si>
  <si>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</si>
  <si>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</si>
  <si>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</si>
  <si>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</si>
  <si>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</si>
  <si>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</si>
  <si>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</si>
  <si>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</si>
  <si>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</si>
  <si>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</si>
  <si>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</si>
  <si>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</si>
  <si>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</si>
  <si>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</si>
  <si>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</si>
  <si>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</si>
  <si>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</si>
  <si>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</si>
  <si>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</si>
  <si>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</si>
  <si>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</si>
  <si>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</si>
  <si>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</si>
  <si>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</si>
  <si>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</si>
  <si>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</si>
  <si>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</si>
  <si>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</si>
  <si>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</si>
  <si>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</si>
  <si>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</si>
  <si>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</si>
  <si>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</si>
  <si>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</si>
  <si>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</si>
  <si>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</si>
  <si>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</si>
  <si>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</si>
  <si>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</si>
  <si>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</si>
  <si>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</si>
  <si>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</si>
  <si>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</si>
  <si>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</si>
  <si>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</si>
  <si>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</si>
  <si>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</si>
  <si>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</si>
  <si>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</si>
  <si>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</si>
  <si>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</si>
  <si>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</si>
  <si>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</si>
  <si>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</si>
  <si>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</si>
  <si>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</si>
  <si>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</si>
  <si>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</si>
  <si>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</si>
  <si>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</si>
  <si>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</si>
  <si>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</si>
  <si>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</si>
  <si>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</si>
  <si>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</si>
  <si>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</si>
  <si>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</si>
  <si>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</si>
  <si>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</si>
  <si>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</si>
  <si>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</si>
  <si>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</si>
  <si>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</si>
  <si>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</si>
  <si>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</si>
  <si>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</si>
  <si>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</si>
  <si>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</si>
  <si>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</si>
  <si>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</si>
  <si>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</si>
  <si>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</si>
  <si>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</si>
  <si>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</si>
  <si>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</si>
  <si>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</si>
  <si>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</si>
  <si>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</si>
  <si>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</si>
  <si>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</si>
  <si>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</si>
  <si>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</si>
  <si>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</si>
  <si>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</si>
  <si>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</si>
  <si>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</si>
  <si>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</si>
  <si>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</si>
  <si>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</si>
  <si>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</si>
  <si>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</si>
  <si>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</si>
  <si>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</si>
  <si>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</si>
  <si>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</si>
  <si>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</si>
  <si>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</si>
  <si>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</si>
  <si>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</si>
  <si>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</si>
  <si>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</si>
  <si>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</si>
  <si>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</si>
  <si>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</si>
  <si>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</si>
  <si>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</si>
  <si>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</si>
  <si>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</si>
  <si>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</si>
  <si>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</si>
  <si>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</si>
  <si>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</si>
  <si>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</si>
  <si>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</si>
  <si>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</si>
  <si>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</si>
  <si>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</si>
  <si>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</si>
  <si>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</si>
  <si>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</si>
  <si>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</si>
  <si>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</si>
  <si>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</si>
  <si>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</si>
  <si>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</si>
  <si>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</si>
  <si>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</si>
  <si>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</si>
  <si>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</si>
  <si>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</si>
  <si>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</si>
  <si>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</si>
  <si>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</si>
  <si>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</si>
  <si>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</si>
  <si>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</si>
  <si>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</si>
  <si>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</si>
  <si>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</si>
  <si>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</si>
  <si>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</si>
  <si>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</si>
  <si>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</si>
  <si>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</si>
  <si>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</si>
  <si>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</si>
  <si>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</si>
  <si>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</si>
  <si>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</si>
  <si>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</si>
  <si>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</si>
  <si>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</si>
  <si>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</si>
  <si>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</si>
  <si>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</si>
  <si>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</si>
  <si>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</si>
  <si>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</si>
  <si>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</si>
  <si>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</si>
  <si>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</si>
  <si>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</si>
  <si>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</si>
  <si>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</si>
  <si>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</si>
  <si>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</si>
  <si>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</si>
  <si>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</si>
  <si>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</si>
  <si>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</si>
  <si>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</si>
  <si>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</si>
  <si>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</si>
  <si>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</si>
  <si>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</si>
  <si>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</si>
  <si>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</si>
  <si>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</si>
  <si>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</si>
  <si>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</si>
  <si>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</si>
  <si>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</si>
  <si>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</si>
  <si>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</si>
  <si>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</si>
  <si>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</si>
  <si>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</si>
  <si>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</si>
  <si>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</si>
  <si>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</si>
  <si>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</si>
  <si>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</si>
  <si>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</si>
  <si>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</si>
  <si>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</si>
  <si>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</si>
  <si>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</si>
  <si>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</si>
  <si>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</si>
  <si>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</si>
  <si>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</si>
  <si>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</si>
  <si>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</si>
  <si>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</si>
  <si>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</si>
  <si>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</si>
  <si>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</si>
  <si>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</si>
  <si>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</si>
  <si>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</si>
  <si>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</si>
  <si>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</si>
  <si>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</si>
  <si>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</si>
  <si>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</si>
  <si>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</si>
  <si>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</si>
  <si>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</si>
  <si>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</si>
  <si>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</si>
  <si>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</si>
  <si>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</si>
  <si>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</si>
  <si>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</si>
  <si>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</si>
  <si>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</si>
  <si>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</si>
  <si>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</si>
  <si>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</si>
  <si>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</si>
  <si>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</si>
  <si>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</si>
  <si>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</si>
  <si>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</si>
  <si>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</si>
  <si>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</si>
  <si>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</si>
  <si>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</si>
  <si>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</si>
  <si>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</si>
  <si>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</si>
  <si>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</si>
  <si>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</si>
  <si>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</si>
  <si>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</si>
  <si>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</si>
  <si>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</si>
  <si>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</si>
  <si>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</si>
  <si>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</si>
  <si>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</si>
  <si>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</si>
  <si>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</si>
  <si>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</si>
  <si>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</si>
  <si>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</si>
  <si>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</si>
  <si>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</si>
  <si>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</si>
  <si>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</si>
  <si>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</si>
  <si>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</si>
  <si>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</si>
  <si>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</si>
  <si>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</si>
  <si>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</si>
  <si>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</si>
  <si>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</si>
  <si>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</si>
  <si>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</si>
  <si>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</si>
  <si>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</si>
  <si>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</si>
  <si>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</si>
  <si>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</si>
  <si>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</si>
  <si>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</si>
  <si>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</si>
  <si>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</si>
  <si>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</si>
  <si>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</si>
  <si>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</si>
  <si>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</si>
  <si>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</si>
  <si>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</si>
  <si>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</si>
  <si>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</si>
  <si>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</si>
  <si>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</si>
  <si>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</si>
  <si>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</si>
  <si>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</si>
  <si>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</si>
  <si>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</si>
  <si>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</si>
  <si>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</si>
  <si>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</si>
  <si>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</si>
  <si>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</si>
  <si>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</si>
  <si>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</si>
  <si>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</si>
  <si>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</si>
  <si>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</si>
  <si>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</si>
  <si>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</si>
  <si>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</si>
  <si>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</si>
  <si>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</si>
  <si>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</si>
  <si>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</si>
  <si>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</si>
  <si>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</si>
  <si>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</si>
  <si>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</si>
  <si>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</si>
  <si>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</si>
  <si>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</si>
  <si>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</si>
  <si>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</si>
  <si>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</si>
  <si>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</si>
  <si>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</si>
  <si>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</si>
  <si>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</si>
  <si>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</si>
  <si>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</si>
  <si>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</si>
  <si>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</si>
  <si>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</si>
  <si>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</si>
  <si>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</si>
  <si>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</si>
  <si>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</si>
  <si>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</si>
  <si>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</si>
  <si>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</si>
  <si>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</si>
  <si>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</si>
  <si>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</si>
  <si>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</si>
  <si>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</si>
  <si>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</si>
  <si>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</si>
  <si>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</si>
  <si>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</si>
  <si>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</si>
  <si>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</si>
  <si>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</si>
  <si>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</si>
  <si>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</si>
  <si>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</si>
  <si>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</si>
  <si>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</si>
  <si>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</si>
  <si>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</si>
  <si>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</si>
  <si>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</si>
  <si>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</si>
  <si>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</si>
  <si>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</si>
  <si>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</si>
  <si>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</si>
  <si>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</si>
  <si>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</si>
  <si>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</si>
  <si>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</si>
  <si>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</si>
  <si>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</si>
  <si>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</si>
  <si>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</si>
  <si>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</si>
  <si>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</si>
  <si>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</si>
  <si>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</si>
  <si>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</si>
  <si>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</si>
  <si>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</si>
  <si>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</si>
  <si>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</si>
  <si>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</si>
  <si>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</si>
  <si>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</si>
  <si>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</si>
  <si>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</si>
  <si>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</si>
  <si>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</si>
  <si>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</si>
  <si>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</si>
  <si>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</si>
  <si>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</si>
  <si>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</si>
  <si>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</si>
  <si>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</si>
  <si>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</si>
  <si>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</si>
  <si>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</si>
  <si>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</si>
  <si>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</si>
  <si>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</si>
  <si>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</si>
  <si>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</si>
  <si>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</si>
  <si>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</si>
  <si>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</si>
  <si>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</si>
  <si>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</si>
  <si>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</si>
  <si>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</si>
  <si>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</si>
  <si>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</si>
  <si>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</si>
  <si>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</si>
  <si>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</si>
  <si>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</si>
  <si>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</si>
  <si>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</si>
  <si>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</si>
  <si>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</si>
  <si>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</si>
  <si>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</si>
  <si>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</si>
  <si>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</si>
  <si>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</si>
  <si>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</si>
  <si>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</si>
  <si>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</si>
  <si>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</si>
  <si>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</si>
  <si>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</si>
  <si>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</si>
  <si>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</si>
  <si>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</si>
  <si>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</si>
  <si>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</si>
  <si>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</si>
  <si>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</si>
  <si>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</si>
  <si>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</si>
  <si>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</si>
  <si>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</si>
  <si>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</si>
  <si>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</si>
  <si>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</si>
  <si>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</si>
  <si>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</si>
  <si>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</si>
  <si>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</si>
  <si>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</si>
  <si>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</si>
  <si>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</si>
  <si>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</si>
  <si>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</si>
  <si>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</si>
  <si>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</si>
  <si>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</si>
  <si>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</si>
  <si>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</si>
  <si>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</si>
  <si>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</si>
  <si>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</si>
  <si>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</si>
  <si>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</si>
  <si>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</si>
  <si>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</si>
  <si>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</si>
  <si>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</si>
  <si>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</si>
  <si>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</si>
  <si>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</si>
  <si>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</si>
  <si>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</si>
  <si>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</si>
  <si>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</si>
  <si>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</si>
  <si>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</si>
  <si>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</si>
  <si>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</si>
  <si>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</si>
  <si>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</si>
  <si>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</si>
  <si>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</si>
  <si>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</si>
  <si>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</si>
  <si>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</si>
  <si>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</si>
  <si>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</si>
  <si>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</si>
  <si>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</si>
  <si>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</si>
  <si>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</si>
  <si>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</si>
  <si>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</si>
  <si>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</si>
  <si>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</si>
  <si>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</si>
  <si>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</si>
  <si>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</si>
  <si>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</si>
  <si>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</si>
  <si>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</si>
  <si>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</si>
  <si>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</si>
  <si>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</si>
  <si>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</si>
  <si>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</si>
  <si>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</si>
  <si>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</si>
  <si>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</si>
  <si>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</si>
  <si>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</si>
  <si>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</si>
  <si>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</si>
  <si>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</si>
  <si>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</si>
  <si>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</si>
  <si>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</si>
  <si>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</si>
  <si>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</si>
  <si>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</si>
  <si>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</si>
  <si>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</si>
  <si>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</si>
  <si>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</si>
  <si>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</si>
  <si>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</si>
  <si>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</si>
  <si>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</si>
  <si>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</si>
  <si>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</si>
  <si>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</si>
  <si>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</si>
  <si>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</si>
  <si>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</si>
  <si>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</si>
  <si>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</si>
  <si>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</si>
  <si>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</si>
  <si>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</si>
  <si>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</si>
  <si>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</si>
  <si>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</si>
  <si>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</si>
  <si>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</si>
  <si>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</si>
  <si>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</si>
  <si>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</si>
  <si>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</si>
  <si>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</si>
  <si>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</si>
  <si>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</si>
  <si>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</si>
  <si>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</si>
  <si>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</si>
  <si>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</si>
  <si>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</si>
  <si>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</si>
  <si>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</si>
  <si>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</si>
  <si>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</si>
  <si>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</si>
  <si>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</si>
  <si>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</si>
  <si>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</si>
  <si>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</si>
  <si>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</si>
  <si>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</si>
  <si>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</si>
  <si>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</si>
  <si>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</si>
  <si>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</si>
  <si>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</si>
  <si>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</si>
  <si>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</si>
  <si>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</si>
  <si>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</si>
  <si>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</si>
  <si>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</si>
  <si>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</si>
  <si>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</si>
  <si>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</si>
  <si>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</si>
  <si>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</si>
  <si>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</si>
  <si>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</si>
  <si>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</si>
  <si>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</si>
  <si>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</si>
  <si>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</si>
  <si>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</si>
  <si>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</si>
  <si>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</si>
  <si>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</si>
  <si>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</si>
  <si>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</si>
  <si>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</si>
  <si>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</si>
  <si>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</si>
  <si>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</si>
  <si>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</si>
  <si>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</si>
  <si>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</si>
  <si>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</si>
  <si>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</si>
  <si>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</si>
  <si>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</si>
  <si>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</si>
  <si>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</si>
  <si>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</si>
  <si>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</si>
  <si>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</si>
  <si>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</si>
  <si>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</si>
  <si>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</si>
  <si>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</si>
  <si>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</si>
  <si>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</si>
  <si>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</si>
  <si>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</si>
  <si>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</si>
  <si>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</si>
  <si>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</si>
  <si>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</si>
  <si>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</si>
  <si>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</si>
  <si>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</si>
  <si>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</si>
  <si>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</si>
  <si>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</si>
  <si>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</si>
  <si>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</si>
  <si>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</si>
  <si>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</si>
  <si>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</si>
  <si>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</si>
  <si>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</si>
  <si>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</si>
  <si>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</si>
  <si>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</si>
  <si>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</si>
  <si>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</si>
  <si>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</si>
  <si>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</si>
  <si>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</si>
  <si>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</si>
  <si>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</si>
  <si>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</si>
  <si>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</si>
  <si>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</si>
  <si>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</si>
  <si>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</si>
  <si>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</si>
  <si>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</si>
  <si>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</si>
  <si>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</si>
  <si>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</si>
  <si>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</si>
  <si>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</si>
  <si>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</si>
  <si>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</si>
  <si>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</si>
  <si>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</si>
  <si>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</si>
  <si>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</si>
  <si>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</si>
  <si>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</si>
  <si>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</si>
  <si>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</si>
  <si>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</si>
  <si>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</si>
  <si>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</si>
  <si>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</si>
  <si>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</si>
  <si>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</si>
  <si>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</si>
  <si>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</si>
  <si>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</si>
  <si>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</si>
  <si>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</si>
  <si>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</si>
  <si>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</si>
  <si>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</si>
  <si>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</si>
  <si>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</si>
  <si>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</si>
  <si>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</si>
  <si>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</si>
  <si>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</si>
  <si>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</si>
  <si>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</si>
  <si>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</si>
  <si>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</si>
  <si>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</si>
  <si>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</si>
  <si>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</si>
  <si>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</si>
  <si>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</si>
  <si>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</si>
  <si>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</si>
  <si>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</si>
  <si>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</si>
  <si>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</si>
  <si>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</si>
  <si>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</si>
  <si>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</si>
  <si>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</si>
  <si>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</si>
  <si>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</si>
  <si>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</si>
  <si>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</si>
  <si>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</si>
  <si>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</si>
  <si>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</si>
  <si>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</si>
  <si>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</si>
  <si>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</si>
  <si>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</si>
  <si>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</si>
  <si>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</si>
  <si>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</si>
  <si>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</si>
  <si>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</si>
  <si>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</si>
  <si>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</si>
  <si>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</si>
  <si>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</si>
  <si>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</si>
  <si>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</si>
  <si>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</si>
  <si>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</si>
  <si>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</si>
  <si>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</si>
  <si>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</si>
  <si>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</si>
  <si>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</si>
  <si>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</si>
  <si>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</si>
  <si>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</si>
  <si>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</si>
  <si>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</si>
  <si>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</si>
  <si>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</si>
  <si>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</si>
  <si>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</si>
  <si>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</si>
  <si>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</si>
  <si>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</si>
  <si>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</si>
  <si>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</si>
  <si>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</si>
  <si>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</si>
  <si>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</si>
  <si>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</si>
  <si>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</si>
  <si>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</si>
  <si>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</si>
  <si>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</si>
  <si>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</si>
  <si>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</si>
  <si>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</si>
  <si>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</si>
  <si>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</si>
  <si>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</si>
  <si>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</si>
  <si>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</si>
  <si>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</si>
  <si>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</si>
  <si>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</si>
  <si>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</si>
  <si>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</si>
  <si>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</si>
  <si>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</si>
  <si>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</si>
  <si>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</si>
  <si>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</si>
  <si>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</si>
  <si>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</si>
  <si>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</si>
  <si>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</si>
  <si>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</si>
  <si>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</si>
  <si>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</si>
  <si>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</si>
  <si>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</si>
  <si>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</si>
  <si>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</si>
  <si>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</si>
  <si>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</si>
  <si>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</si>
  <si>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</si>
  <si>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</si>
  <si>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</si>
  <si>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</si>
  <si>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</si>
  <si>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</si>
  <si>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</si>
  <si>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</si>
  <si>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</si>
  <si>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</si>
  <si>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</si>
  <si>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</si>
  <si>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</si>
  <si>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</si>
  <si>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</si>
  <si>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</si>
  <si>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</si>
  <si>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</si>
  <si>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</si>
  <si>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</si>
  <si>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</si>
  <si>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</si>
  <si>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</si>
  <si>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</si>
  <si>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</si>
  <si>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</si>
  <si>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</si>
  <si>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</si>
  <si>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</si>
  <si>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</si>
  <si>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</si>
  <si>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</si>
  <si>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</si>
  <si>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</si>
  <si>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</si>
  <si>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</si>
  <si>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</si>
  <si>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</si>
  <si>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</si>
  <si>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</si>
  <si>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</si>
  <si>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</si>
  <si>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</si>
  <si>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</si>
  <si>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</si>
  <si>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</si>
  <si>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</si>
  <si>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</si>
  <si>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</si>
  <si>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</si>
  <si>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</si>
  <si>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</si>
  <si>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</si>
  <si>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</si>
  <si>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</si>
  <si>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</si>
  <si>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</si>
  <si>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</si>
  <si>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</si>
  <si>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</si>
  <si>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</si>
  <si>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</si>
  <si>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</si>
  <si>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</si>
  <si>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</si>
  <si>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</si>
  <si>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</si>
  <si>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</si>
  <si>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</si>
  <si>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</si>
  <si>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</si>
  <si>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</si>
  <si>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</si>
  <si>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</si>
  <si>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</si>
  <si>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</si>
  <si>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</si>
  <si>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</si>
  <si>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</si>
  <si>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</si>
  <si>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</si>
  <si>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</si>
  <si>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</si>
  <si>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</si>
  <si>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</si>
  <si>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</si>
  <si>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</si>
  <si>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</si>
  <si>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</si>
  <si>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</si>
  <si>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</si>
  <si>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</si>
  <si>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</si>
  <si>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</si>
  <si>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</si>
  <si>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</si>
  <si>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</si>
  <si>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</si>
  <si>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</si>
  <si>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</si>
  <si>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</si>
  <si>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</si>
  <si>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</si>
  <si>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</si>
  <si>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</si>
  <si>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</si>
  <si>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</si>
  <si>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</si>
  <si>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</si>
  <si>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</si>
  <si>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</si>
  <si>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</si>
  <si>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</si>
  <si>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</si>
  <si>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</si>
  <si>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</si>
  <si>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</si>
  <si>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</si>
  <si>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</si>
  <si>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</si>
  <si>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</si>
  <si>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</si>
  <si>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</si>
  <si>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</si>
  <si>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</si>
  <si>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</si>
  <si>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</si>
  <si>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</si>
  <si>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</si>
  <si>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</si>
  <si>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</si>
  <si>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</si>
  <si>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</si>
  <si>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</si>
  <si>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</si>
  <si>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</si>
  <si>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</si>
  <si>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</si>
  <si>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</si>
  <si>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</si>
  <si>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</si>
  <si>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</si>
  <si>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</si>
  <si>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</si>
  <si>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</si>
  <si>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</si>
  <si>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</si>
  <si>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</si>
  <si>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</si>
  <si>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</si>
  <si>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</si>
  <si>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</si>
  <si>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</si>
  <si>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</si>
  <si>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</si>
  <si>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</si>
  <si>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</si>
  <si>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</si>
  <si>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</si>
  <si>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</si>
  <si>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</si>
  <si>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</si>
  <si>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</si>
  <si>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</si>
  <si>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</si>
  <si>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</si>
  <si>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</si>
  <si>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</si>
  <si>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</si>
  <si>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</si>
  <si>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</si>
  <si>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</si>
  <si>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</si>
  <si>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</si>
  <si>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</si>
  <si>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</si>
  <si>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</si>
  <si>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</si>
  <si>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</si>
  <si>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</si>
  <si>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</si>
  <si>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</si>
  <si>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</si>
  <si>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</si>
  <si>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</si>
  <si>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</si>
  <si>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</si>
  <si>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</si>
  <si>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</si>
  <si>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</si>
  <si>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</si>
  <si>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</si>
  <si>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</si>
  <si>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</si>
  <si>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</si>
  <si>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</si>
  <si>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</si>
  <si>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</si>
  <si>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</si>
  <si>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</si>
  <si>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</si>
  <si>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</si>
  <si>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</si>
  <si>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</si>
  <si>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</si>
  <si>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</si>
  <si>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</si>
  <si>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</si>
  <si>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</si>
  <si>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</si>
  <si>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</si>
  <si>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</si>
  <si>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</si>
  <si>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</si>
  <si>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</si>
  <si>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</si>
  <si>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</si>
  <si>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</si>
  <si>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</si>
  <si>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</si>
  <si>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</si>
  <si>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</si>
  <si>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</si>
  <si>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</si>
  <si>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</si>
  <si>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</si>
  <si>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</si>
  <si>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</si>
  <si>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</si>
  <si>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</si>
  <si>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</si>
  <si>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</si>
  <si>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</si>
  <si>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</si>
  <si>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</si>
  <si>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</si>
  <si>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</si>
  <si>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</si>
  <si>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</si>
  <si>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</si>
  <si>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</si>
  <si>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</si>
  <si>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</si>
  <si>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</si>
  <si>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</si>
  <si>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</si>
  <si>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</si>
  <si>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</si>
  <si>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</si>
  <si>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</si>
  <si>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</si>
  <si>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</si>
  <si>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</si>
  <si>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</si>
  <si>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</si>
  <si>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</si>
  <si>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</si>
  <si>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</si>
  <si>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</si>
  <si>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</si>
  <si>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</si>
  <si>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</si>
  <si>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</si>
  <si>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</si>
  <si>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</si>
  <si>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</si>
  <si>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</si>
  <si>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</si>
  <si>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</si>
  <si>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</si>
  <si>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</si>
  <si>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</si>
  <si>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</si>
  <si>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</si>
  <si>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</si>
  <si>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</si>
  <si>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</si>
  <si>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</si>
  <si>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</si>
  <si>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</si>
  <si>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</si>
  <si>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</si>
  <si>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</si>
  <si>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</si>
  <si>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</si>
  <si>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</si>
  <si>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</si>
  <si>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</si>
  <si>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</si>
  <si>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</si>
  <si>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</si>
  <si>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</si>
  <si>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</si>
  <si>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</si>
  <si>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</si>
  <si>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</si>
  <si>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</si>
  <si>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</si>
  <si>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</si>
  <si>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</si>
  <si>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</si>
  <si>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</si>
  <si>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</si>
  <si>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</si>
  <si>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</si>
  <si>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</si>
  <si>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</si>
  <si>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</si>
  <si>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</si>
  <si>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</si>
  <si>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</si>
  <si>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</si>
  <si>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</si>
  <si>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</si>
  <si>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</si>
  <si>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</si>
  <si>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</si>
  <si>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</si>
  <si>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</si>
  <si>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</si>
  <si>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</si>
  <si>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</si>
  <si>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</si>
  <si>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</si>
  <si>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</si>
  <si>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</si>
  <si>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</si>
  <si>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</si>
  <si>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</si>
  <si>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</si>
  <si>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</si>
  <si>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</si>
  <si>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</si>
  <si>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</si>
  <si>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</si>
  <si>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</si>
  <si>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</si>
  <si>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</si>
  <si>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</si>
  <si>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</si>
  <si>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</si>
  <si>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</si>
  <si>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</si>
  <si>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</si>
  <si>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</si>
  <si>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</si>
  <si>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</si>
  <si>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</si>
  <si>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</si>
  <si>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</si>
  <si>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</si>
  <si>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</si>
  <si>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</si>
  <si>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</si>
  <si>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</si>
  <si>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</si>
  <si>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</si>
  <si>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</si>
  <si>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</si>
  <si>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</si>
  <si>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</si>
  <si>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</si>
  <si>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</si>
  <si>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</si>
  <si>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</si>
  <si>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</si>
  <si>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</si>
  <si>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</si>
  <si>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</si>
  <si>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</si>
  <si>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</si>
  <si>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</si>
  <si>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</si>
  <si>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</si>
  <si>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</si>
  <si>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</si>
  <si>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</si>
  <si>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</si>
  <si>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</si>
  <si>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</si>
  <si>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</si>
  <si>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</si>
  <si>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</si>
  <si>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</si>
  <si>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</si>
  <si>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</si>
  <si>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</si>
  <si>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</si>
  <si>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</si>
  <si>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</si>
  <si>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</si>
  <si>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</si>
  <si>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</si>
  <si>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</si>
  <si>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</si>
  <si>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</si>
  <si>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</si>
  <si>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</si>
  <si>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</si>
  <si>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</si>
  <si>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</si>
  <si>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</si>
  <si>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</si>
  <si>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</si>
  <si>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</si>
  <si>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</si>
  <si>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</si>
  <si>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</si>
  <si>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</si>
  <si>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</si>
  <si>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</si>
  <si>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</si>
  <si>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</si>
  <si>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</si>
  <si>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</si>
  <si>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</si>
  <si>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</si>
  <si>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</si>
  <si>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</si>
  <si>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</si>
  <si>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</si>
  <si>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</si>
  <si>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</si>
  <si>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</si>
  <si>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</si>
  <si>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</si>
  <si>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</si>
  <si>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</si>
  <si>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</si>
  <si>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</si>
  <si>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</si>
  <si>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</si>
  <si>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</si>
  <si>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</si>
  <si>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</si>
  <si>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</si>
  <si>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</si>
  <si>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</si>
  <si>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</si>
  <si>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</si>
  <si>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</si>
  <si>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</si>
  <si>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</si>
  <si>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</si>
  <si>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</si>
  <si>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</si>
  <si>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</si>
  <si>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</si>
  <si>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</si>
  <si>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</si>
  <si>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</si>
  <si>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</si>
  <si>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</si>
  <si>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</si>
  <si>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</si>
  <si>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</si>
  <si>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</si>
  <si>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</si>
  <si>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</si>
  <si>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</si>
  <si>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</si>
  <si>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</si>
  <si>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</si>
  <si>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</si>
  <si>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</si>
  <si>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</si>
  <si>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</si>
  <si>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</si>
  <si>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</si>
  <si>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</si>
  <si>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</si>
  <si>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</si>
  <si>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</si>
  <si>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</si>
  <si>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</si>
  <si>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</si>
  <si>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</si>
  <si>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</si>
  <si>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</si>
  <si>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</si>
  <si>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</si>
  <si>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</si>
  <si>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</si>
  <si>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</si>
  <si>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</si>
  <si>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</si>
  <si>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</si>
  <si>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</si>
  <si>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</si>
  <si>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</si>
  <si>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</si>
  <si>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</si>
  <si>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</si>
  <si>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</si>
  <si>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</si>
  <si>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</si>
  <si>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</si>
  <si>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</si>
  <si>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</si>
  <si>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</si>
  <si>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</si>
  <si>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</si>
  <si>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</si>
  <si>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</si>
  <si>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</si>
  <si>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</si>
  <si>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</si>
  <si>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</si>
  <si>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</si>
  <si>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</si>
  <si>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</si>
  <si>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</si>
  <si>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</si>
  <si>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</si>
  <si>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</si>
  <si>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</si>
  <si>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</si>
  <si>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</si>
  <si>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</si>
  <si>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</si>
  <si>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</si>
  <si>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</si>
  <si>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</si>
  <si>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</si>
  <si>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</si>
  <si>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</si>
  <si>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</si>
  <si>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</si>
  <si>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</si>
  <si>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</si>
  <si>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</si>
  <si>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</si>
  <si>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</si>
  <si>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</si>
  <si>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</si>
  <si>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</si>
  <si>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</si>
  <si>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</si>
  <si>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</si>
  <si>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</si>
  <si>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</si>
  <si>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</si>
  <si>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</si>
  <si>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</si>
  <si>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</si>
  <si>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</si>
  <si>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</si>
  <si>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</si>
  <si>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</si>
  <si>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</si>
  <si>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</si>
  <si>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</si>
  <si>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</si>
  <si>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</si>
  <si>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</si>
  <si>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</si>
  <si>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</si>
  <si>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</si>
  <si>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</si>
  <si>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</si>
  <si>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</si>
  <si>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</si>
  <si>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</si>
  <si>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</si>
  <si>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</si>
  <si>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</si>
  <si>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</si>
  <si>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</si>
  <si>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</si>
  <si>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</si>
  <si>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</si>
  <si>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</si>
  <si>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</si>
  <si>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</si>
  <si>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</si>
  <si>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</si>
  <si>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</si>
  <si>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</si>
  <si>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</si>
  <si>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</si>
  <si>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</si>
  <si>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</si>
  <si>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</si>
  <si>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</si>
  <si>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</si>
  <si>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</si>
  <si>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</si>
  <si>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</si>
  <si>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</si>
  <si>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</si>
  <si>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</si>
  <si>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</si>
  <si>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</si>
  <si>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</si>
  <si>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</si>
  <si>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</si>
  <si>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</si>
  <si>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</si>
  <si>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</si>
  <si>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</si>
  <si>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</si>
  <si>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</si>
  <si>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</si>
  <si>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</si>
  <si>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</si>
  <si>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</si>
  <si>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</si>
  <si>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</si>
  <si>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</si>
  <si>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</si>
  <si>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</si>
  <si>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</si>
  <si>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</si>
  <si>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</si>
  <si>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</si>
  <si>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</si>
  <si>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</si>
  <si>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</si>
  <si>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</si>
  <si>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</si>
  <si>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</si>
  <si>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</si>
  <si>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</si>
  <si>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</si>
  <si>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</si>
  <si>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</si>
  <si>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</si>
  <si>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</si>
  <si>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</si>
  <si>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</si>
  <si>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</si>
  <si>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</si>
  <si>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</si>
  <si>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</si>
  <si>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</si>
  <si>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</si>
  <si>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</si>
  <si>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</si>
  <si>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</si>
  <si>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</si>
  <si>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</si>
  <si>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</si>
  <si>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</si>
  <si>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</si>
  <si>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</si>
  <si>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</si>
  <si>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</si>
  <si>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</si>
  <si>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</si>
  <si>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</si>
  <si>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</si>
  <si>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</si>
  <si>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</si>
  <si>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</si>
  <si>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</si>
  <si>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</si>
  <si>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</si>
  <si>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</si>
  <si>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</si>
  <si>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</si>
  <si>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</si>
  <si>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</si>
  <si>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</si>
  <si>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</si>
  <si>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</si>
  <si>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</si>
  <si>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</si>
  <si>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</si>
  <si>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</si>
  <si>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</si>
  <si>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</si>
  <si>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</si>
  <si>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</si>
  <si>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</si>
  <si>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</si>
  <si>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</si>
  <si>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</si>
  <si>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</si>
  <si>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</si>
  <si>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</si>
  <si>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</si>
  <si>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</si>
  <si>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</si>
  <si>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</si>
  <si>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</si>
  <si>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</si>
  <si>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</si>
  <si>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</si>
  <si>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</si>
  <si>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</si>
  <si>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</si>
  <si>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</si>
  <si>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</si>
  <si>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</si>
  <si>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</si>
  <si>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</si>
  <si>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</si>
  <si>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</si>
  <si>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</si>
  <si>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</si>
  <si>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</si>
  <si>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</si>
  <si>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</si>
  <si>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</si>
  <si>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</si>
  <si>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</si>
  <si>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</si>
  <si>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</si>
  <si>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</si>
  <si>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</si>
  <si>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</si>
  <si>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</si>
  <si>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</si>
  <si>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</si>
  <si>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</si>
  <si>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</si>
  <si>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</si>
  <si>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</si>
  <si>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</si>
  <si>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</si>
  <si>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</si>
  <si>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</si>
  <si>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</si>
  <si>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</si>
  <si>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</si>
  <si>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</si>
  <si>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</si>
  <si>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</si>
  <si>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</si>
  <si>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</si>
  <si>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</si>
  <si>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</si>
  <si>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</si>
  <si>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</si>
  <si>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</si>
  <si>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</si>
  <si>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</si>
  <si>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</si>
  <si>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</si>
  <si>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</si>
  <si>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</si>
  <si>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</si>
  <si>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</si>
  <si>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</si>
  <si>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</si>
  <si>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</si>
  <si>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</si>
  <si>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</si>
  <si>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</si>
  <si>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</si>
  <si>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</si>
  <si>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</si>
  <si>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</si>
  <si>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</si>
  <si>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</si>
  <si>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</si>
  <si>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</si>
  <si>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</si>
  <si>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</si>
  <si>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</si>
  <si>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</si>
  <si>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</si>
  <si>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</si>
  <si>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</si>
  <si>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</si>
  <si>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</si>
  <si>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</si>
  <si>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</si>
  <si>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</si>
  <si>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</si>
  <si>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</si>
  <si>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</si>
  <si>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</si>
  <si>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</si>
  <si>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</si>
  <si>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</si>
  <si>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</si>
  <si>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</si>
  <si>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</si>
  <si>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</si>
  <si>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</si>
  <si>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</si>
  <si>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</si>
  <si>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</si>
  <si>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</si>
  <si>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</si>
  <si>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</si>
  <si>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</si>
  <si>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</si>
  <si>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</si>
  <si>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</si>
  <si>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</si>
  <si>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</si>
  <si>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</si>
  <si>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</si>
  <si>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</si>
  <si>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</si>
  <si>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</si>
  <si>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</si>
  <si>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</si>
  <si>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</si>
  <si>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</si>
  <si>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</si>
  <si>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</si>
  <si>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</si>
  <si>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</si>
  <si>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</si>
  <si>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</si>
  <si>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</si>
  <si>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</si>
  <si>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</si>
  <si>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</si>
  <si>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</si>
  <si>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</si>
  <si>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</si>
  <si>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</si>
  <si>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</si>
  <si>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</si>
  <si>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</si>
  <si>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</si>
  <si>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</si>
  <si>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</si>
  <si>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</si>
  <si>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</si>
  <si>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</si>
  <si>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</si>
  <si>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</si>
  <si>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</si>
  <si>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</si>
  <si>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</si>
  <si>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</si>
  <si>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</si>
  <si>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</si>
  <si>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</si>
  <si>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</si>
  <si>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</si>
  <si>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</si>
  <si>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</si>
  <si>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</si>
  <si>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</si>
  <si>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</si>
  <si>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</si>
  <si>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</si>
  <si>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</si>
  <si>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</si>
  <si>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</si>
  <si>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</si>
  <si>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</si>
  <si>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</si>
  <si>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</si>
  <si>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</si>
  <si>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</si>
  <si>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</si>
  <si>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</si>
  <si>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</si>
  <si>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</si>
  <si>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</si>
  <si>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</si>
  <si>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</si>
  <si>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</si>
  <si>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</si>
  <si>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</si>
  <si>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</si>
  <si>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</si>
  <si>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</si>
  <si>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</si>
  <si>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</si>
  <si>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</si>
  <si>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</si>
  <si>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</si>
  <si>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</si>
  <si>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</si>
  <si>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</si>
  <si>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</si>
  <si>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</si>
  <si>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</si>
  <si>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</si>
  <si>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</si>
  <si>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</si>
  <si>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</si>
  <si>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</si>
  <si>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</si>
  <si>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</si>
  <si>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</si>
  <si>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</si>
  <si>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</si>
  <si>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</si>
  <si>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</si>
  <si>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</si>
  <si>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</si>
  <si>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</si>
  <si>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</si>
  <si>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</si>
  <si>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</si>
  <si>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</si>
  <si>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</si>
  <si>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</si>
  <si>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</si>
  <si>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</si>
  <si>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</si>
  <si>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</si>
  <si>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</si>
  <si>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</si>
  <si>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</si>
  <si>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</si>
  <si>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</si>
  <si>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</si>
  <si>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</si>
  <si>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</si>
  <si>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</si>
  <si>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</si>
  <si>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</si>
  <si>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</si>
  <si>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</si>
  <si>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</si>
  <si>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</si>
  <si>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</si>
  <si>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</si>
  <si>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</si>
  <si>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</si>
  <si>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</si>
  <si>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</si>
  <si>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</si>
  <si>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</si>
  <si>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</si>
  <si>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</si>
  <si>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</si>
  <si>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</si>
  <si>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</si>
  <si>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</si>
  <si>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</si>
  <si>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</si>
  <si>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</si>
  <si>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</si>
  <si>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</si>
  <si>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</si>
  <si>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</si>
  <si>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</si>
  <si>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</si>
  <si>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</si>
  <si>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</si>
  <si>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</si>
  <si>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</si>
  <si>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</si>
  <si>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</si>
  <si>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</si>
  <si>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</si>
  <si>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</si>
  <si>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</si>
  <si>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</si>
  <si>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</si>
  <si>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</si>
  <si>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</si>
  <si>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</si>
  <si>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</si>
  <si>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</si>
  <si>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</si>
  <si>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</si>
  <si>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</si>
  <si>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</si>
  <si>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</si>
  <si>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</si>
  <si>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</si>
  <si>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</si>
  <si>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</si>
  <si>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</si>
  <si>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</si>
  <si>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</si>
  <si>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</si>
  <si>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</si>
  <si>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</si>
  <si>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</si>
  <si>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</si>
  <si>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</si>
  <si>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</si>
  <si>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</si>
  <si>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</si>
  <si>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</si>
  <si>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</si>
  <si>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</si>
  <si>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</si>
  <si>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</si>
  <si>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</si>
  <si>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</si>
  <si>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</si>
  <si>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</si>
  <si>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</si>
  <si>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</si>
  <si>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</si>
  <si>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</si>
  <si>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</si>
  <si>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</si>
  <si>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</si>
  <si>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</si>
  <si>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</si>
  <si>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</si>
  <si>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</si>
  <si>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</si>
  <si>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</si>
  <si>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</si>
  <si>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</si>
  <si>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</si>
  <si>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</si>
  <si>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</si>
  <si>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</si>
  <si>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</si>
  <si>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</si>
  <si>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</si>
  <si>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</si>
  <si>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</si>
  <si>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</si>
  <si>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</si>
  <si>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</si>
  <si>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</si>
  <si>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</si>
  <si>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</si>
  <si>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</si>
  <si>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</si>
  <si>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</si>
  <si>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</si>
  <si>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</si>
  <si>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</si>
  <si>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</si>
  <si>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</si>
  <si>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</si>
  <si>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</si>
  <si>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</si>
  <si>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</si>
  <si>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</si>
  <si>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</si>
  <si>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</si>
  <si>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</si>
  <si>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</si>
  <si>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</si>
  <si>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</si>
  <si>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</si>
  <si>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</si>
  <si>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</si>
  <si>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</si>
  <si>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</si>
  <si>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</si>
  <si>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</si>
  <si>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</si>
  <si>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</si>
  <si>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</si>
  <si>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</si>
  <si>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</si>
  <si>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</si>
  <si>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</si>
  <si>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</si>
  <si>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</si>
  <si>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</si>
  <si>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</si>
  <si>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</si>
  <si>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</si>
  <si>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</si>
  <si>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</si>
  <si>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</si>
  <si>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</si>
  <si>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</si>
  <si>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</si>
  <si>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</si>
  <si>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</si>
  <si>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</si>
  <si>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</si>
  <si>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</si>
  <si>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</si>
  <si>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</si>
  <si>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</si>
  <si>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</si>
  <si>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</si>
  <si>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</si>
  <si>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</si>
  <si>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</si>
  <si>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</si>
  <si>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</si>
  <si>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</si>
  <si>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</si>
  <si>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</si>
  <si>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</si>
  <si>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</si>
  <si>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</si>
  <si>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</si>
  <si>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</si>
  <si>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</si>
  <si>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</si>
  <si>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</si>
  <si>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</si>
  <si>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</si>
  <si>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</si>
  <si>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</si>
  <si>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</si>
  <si>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</si>
  <si>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</si>
  <si>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</si>
  <si>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</si>
  <si>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</si>
  <si>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</si>
  <si>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</si>
  <si>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</si>
  <si>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</si>
  <si>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</si>
  <si>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</si>
  <si>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</si>
  <si>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</si>
  <si>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</si>
  <si>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</si>
  <si>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</si>
  <si>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</si>
  <si>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</si>
  <si>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</si>
  <si>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</si>
  <si>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</si>
  <si>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</si>
  <si>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</si>
  <si>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</si>
  <si>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</si>
  <si>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</si>
  <si>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</si>
  <si>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</si>
  <si>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</si>
  <si>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</si>
  <si>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</si>
  <si>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</si>
  <si>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</si>
  <si>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</si>
  <si>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</si>
  <si>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</si>
  <si>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</si>
  <si>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</si>
  <si>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</si>
  <si>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</si>
  <si>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</si>
  <si>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</si>
  <si>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</si>
  <si>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</si>
  <si>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</si>
  <si>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</si>
  <si>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</si>
  <si>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</si>
  <si>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</si>
  <si>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</si>
  <si>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</si>
  <si>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</si>
  <si>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</si>
  <si>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</si>
  <si>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</si>
  <si>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</si>
  <si>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</si>
  <si>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</si>
  <si>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</si>
  <si>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</si>
  <si>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</si>
  <si>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</si>
  <si>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</si>
  <si>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</si>
  <si>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</si>
  <si>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</si>
  <si>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</si>
  <si>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</si>
  <si>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</si>
  <si>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</si>
  <si>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</si>
  <si>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</si>
  <si>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</si>
  <si>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</si>
  <si>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</si>
  <si>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</si>
  <si>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</si>
  <si>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</si>
  <si>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</si>
  <si>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</si>
  <si>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</si>
  <si>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</si>
  <si>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</si>
  <si>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</si>
  <si>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</si>
  <si>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</si>
  <si>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</si>
  <si>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</si>
  <si>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</si>
  <si>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</si>
  <si>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</si>
  <si>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</si>
  <si>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</si>
  <si>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</si>
  <si>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</si>
  <si>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</si>
  <si>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</si>
  <si>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</si>
  <si>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</si>
  <si>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</si>
  <si>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</si>
  <si>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</si>
  <si>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</si>
  <si>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</si>
  <si>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</si>
  <si>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</si>
  <si>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</si>
  <si>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</si>
  <si>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</si>
  <si>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</si>
  <si>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</si>
  <si>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</si>
  <si>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</si>
  <si>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</si>
  <si>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</si>
  <si>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</si>
  <si>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</si>
  <si>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</si>
  <si>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</si>
  <si>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</si>
  <si>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</si>
  <si>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</si>
  <si>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</si>
  <si>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</si>
  <si>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</si>
  <si>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</si>
  <si>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</si>
  <si>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</si>
  <si>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</si>
  <si>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</si>
  <si>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</si>
  <si>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</si>
  <si>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</si>
  <si>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</si>
  <si>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</si>
  <si>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</si>
  <si>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</si>
  <si>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</si>
  <si>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</si>
  <si>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</si>
  <si>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</si>
  <si>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</si>
  <si>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</si>
  <si>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</si>
  <si>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</si>
  <si>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</si>
  <si>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</si>
  <si>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</si>
  <si>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</si>
  <si>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</si>
  <si>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</si>
  <si>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</si>
  <si>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</si>
  <si>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</si>
  <si>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</si>
  <si>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</si>
  <si>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</si>
  <si>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</si>
  <si>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</si>
  <si>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</si>
  <si>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</si>
  <si>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</si>
  <si>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</si>
  <si>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</si>
  <si>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</si>
  <si>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</si>
  <si>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</si>
  <si>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</si>
  <si>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</si>
  <si>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</si>
  <si>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</si>
  <si>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</si>
  <si>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</si>
  <si>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</si>
  <si>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</si>
  <si>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</si>
  <si>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</si>
  <si>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</si>
  <si>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</si>
  <si>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</si>
  <si>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</si>
  <si>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</si>
  <si>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</si>
  <si>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</si>
  <si>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</si>
  <si>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</si>
  <si>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</si>
  <si>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</si>
  <si>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</si>
  <si>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</si>
  <si>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</si>
  <si>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</si>
  <si>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</si>
  <si>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</si>
  <si>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</si>
  <si>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</si>
  <si>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</si>
  <si>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</si>
  <si>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</si>
  <si>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</si>
  <si>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</si>
  <si>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</si>
  <si>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</si>
  <si>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</si>
  <si>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</si>
  <si>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</si>
  <si>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</si>
  <si>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</si>
  <si>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</si>
  <si>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</si>
  <si>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</si>
  <si>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</si>
  <si>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</si>
  <si>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</si>
  <si>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</si>
  <si>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</si>
  <si>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</si>
  <si>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</si>
  <si>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</si>
  <si>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</si>
  <si>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</si>
  <si>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</si>
  <si>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</si>
  <si>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</si>
  <si>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</si>
  <si>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</si>
  <si>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</si>
  <si>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</si>
  <si>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</si>
  <si>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</si>
  <si>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</si>
  <si>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</si>
  <si>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</si>
  <si>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</si>
  <si>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</si>
  <si>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</si>
  <si>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</si>
  <si>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</si>
  <si>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</si>
  <si>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</si>
  <si>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</si>
  <si>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</si>
  <si>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</si>
  <si>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</si>
  <si>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</si>
  <si>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</si>
  <si>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</si>
  <si>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</si>
  <si>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</si>
  <si>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</si>
  <si>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</si>
  <si>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</si>
  <si>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</si>
  <si>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</si>
  <si>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</si>
  <si>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</si>
  <si>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</si>
  <si>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</si>
  <si>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</si>
  <si>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</si>
  <si>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</si>
  <si>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</si>
  <si>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</si>
  <si>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</si>
  <si>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</si>
  <si>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</si>
  <si>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</si>
  <si>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</si>
  <si>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</si>
  <si>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</si>
  <si>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</si>
  <si>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</si>
  <si>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</si>
  <si>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</si>
  <si>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</si>
  <si>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</si>
  <si>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</si>
  <si>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</si>
  <si>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</si>
  <si>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</si>
  <si>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</si>
  <si>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</si>
  <si>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</si>
  <si>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</si>
  <si>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</si>
  <si>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</si>
  <si>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</si>
  <si>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</si>
  <si>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</si>
  <si>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</si>
  <si>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</si>
  <si>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</si>
  <si>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</si>
  <si>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</si>
  <si>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</si>
  <si>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</si>
  <si>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</si>
  <si>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</si>
  <si>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</si>
  <si>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</si>
  <si>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</si>
  <si>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</si>
  <si>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</si>
  <si>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</si>
  <si>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</si>
  <si>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</si>
  <si>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</si>
  <si>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</si>
  <si>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</si>
  <si>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</si>
  <si>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</si>
  <si>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</si>
  <si>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</si>
  <si>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</si>
  <si>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</si>
  <si>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</si>
  <si>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</si>
  <si>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</si>
  <si>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</si>
  <si>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</si>
  <si>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</si>
  <si>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</si>
  <si>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</si>
  <si>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</si>
  <si>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</si>
  <si>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</si>
  <si>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</si>
  <si>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</si>
  <si>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</si>
  <si>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</si>
  <si>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</si>
  <si>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</si>
  <si>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</si>
  <si>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</si>
  <si>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</si>
  <si>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</si>
  <si>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</si>
  <si>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</si>
  <si>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</si>
  <si>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</si>
  <si>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</si>
  <si>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</si>
  <si>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</si>
  <si>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</si>
  <si>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</si>
  <si>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</si>
  <si>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</si>
  <si>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</si>
  <si>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</si>
  <si>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</si>
  <si>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</si>
  <si>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</si>
  <si>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</si>
  <si>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</si>
  <si>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</si>
  <si>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</si>
  <si>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</si>
  <si>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</si>
  <si>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</si>
  <si>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</si>
  <si>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</si>
  <si>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</si>
  <si>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</si>
  <si>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</si>
  <si>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</si>
  <si>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</si>
  <si>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</si>
  <si>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</si>
  <si>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</si>
  <si>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</si>
  <si>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</si>
  <si>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</si>
  <si>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</si>
  <si>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</si>
  <si>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</si>
  <si>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</si>
  <si>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</si>
  <si>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</si>
  <si>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</si>
  <si>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</si>
  <si>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</si>
  <si>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</si>
  <si>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</si>
  <si>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</si>
  <si>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</si>
  <si>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</si>
  <si>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</si>
  <si>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</si>
  <si>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</si>
  <si>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</si>
  <si>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</si>
  <si>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</si>
  <si>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</si>
  <si>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</si>
  <si>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</si>
  <si>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</si>
  <si>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</si>
  <si>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</si>
  <si>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</si>
  <si>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</si>
  <si>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</si>
  <si>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</si>
  <si>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</si>
  <si>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</si>
  <si>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</si>
  <si>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</si>
  <si>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</si>
  <si>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</si>
  <si>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</si>
  <si>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</si>
  <si>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</si>
  <si>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</si>
  <si>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</si>
  <si>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</si>
  <si>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</si>
  <si>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</si>
  <si>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</si>
  <si>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</si>
  <si>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</si>
  <si>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</si>
  <si>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</si>
  <si>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</si>
  <si>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</si>
  <si>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</si>
  <si>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</si>
  <si>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</si>
  <si>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</si>
  <si>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</si>
  <si>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</si>
  <si>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</si>
  <si>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</si>
  <si>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</si>
  <si>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</si>
  <si>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</si>
  <si>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</si>
  <si>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</si>
  <si>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</si>
  <si>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</si>
  <si>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</si>
  <si>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</si>
  <si>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</si>
  <si>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</si>
  <si>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</si>
  <si>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</si>
  <si>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</si>
  <si>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</si>
  <si>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</si>
  <si>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</si>
  <si>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</si>
  <si>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</si>
  <si>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</si>
  <si>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</si>
  <si>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</si>
  <si>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</si>
  <si>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</si>
  <si>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</si>
  <si>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</si>
  <si>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</si>
  <si>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</si>
  <si>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</si>
  <si>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</si>
  <si>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</si>
  <si>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</si>
  <si>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</si>
  <si>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</si>
  <si>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</si>
  <si>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</si>
  <si>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</si>
  <si>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</si>
  <si>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</si>
  <si>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</si>
  <si>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</si>
  <si>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</si>
  <si>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</si>
  <si>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</si>
  <si>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</si>
  <si>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</si>
  <si>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</si>
  <si>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</si>
  <si>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</si>
  <si>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</si>
  <si>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</si>
  <si>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</si>
  <si>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</si>
  <si>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</si>
  <si>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</si>
  <si>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</si>
  <si>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</si>
  <si>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</si>
  <si>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</si>
  <si>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</si>
  <si>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</si>
  <si>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</si>
  <si>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</si>
  <si>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</si>
  <si>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</si>
  <si>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</si>
  <si>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</si>
  <si>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</si>
  <si>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</si>
  <si>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</si>
  <si>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</si>
  <si>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</si>
  <si>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</si>
  <si>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</si>
  <si>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</si>
  <si>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</si>
  <si>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</si>
  <si>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</si>
  <si>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</si>
  <si>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</si>
  <si>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</si>
  <si>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</si>
  <si>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</si>
  <si>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</si>
  <si>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</si>
  <si>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</si>
  <si>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</si>
  <si>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</si>
  <si>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</si>
  <si>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</si>
  <si>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</si>
  <si>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</si>
  <si>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</si>
  <si>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</si>
  <si>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</si>
  <si>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</si>
  <si>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</si>
  <si>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</si>
  <si>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</si>
  <si>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</si>
  <si>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</si>
  <si>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</si>
  <si>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</si>
  <si>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</si>
  <si>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</si>
  <si>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</si>
  <si>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</si>
  <si>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</si>
  <si>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</si>
  <si>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</si>
  <si>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</si>
  <si>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</si>
  <si>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</si>
  <si>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</si>
  <si>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</si>
  <si>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</si>
  <si>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</si>
  <si>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</si>
  <si>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</si>
  <si>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</si>
  <si>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</si>
  <si>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</si>
  <si>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</si>
  <si>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</si>
  <si>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</si>
  <si>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</si>
  <si>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</si>
  <si>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</si>
  <si>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</si>
  <si>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</si>
  <si>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</si>
  <si>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</si>
  <si>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</si>
  <si>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</si>
  <si>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</si>
  <si>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</si>
  <si>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</si>
  <si>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</si>
  <si>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</si>
  <si>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</si>
  <si>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</si>
  <si>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</si>
  <si>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</si>
  <si>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</si>
  <si>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</si>
  <si>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</si>
  <si>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</si>
  <si>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</si>
  <si>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</si>
  <si>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</si>
  <si>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</si>
  <si>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</si>
  <si>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</si>
  <si>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</si>
  <si>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</si>
  <si>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</si>
  <si>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</si>
  <si>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</si>
  <si>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</si>
  <si>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</si>
  <si>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</si>
  <si>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</si>
  <si>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</si>
  <si>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</si>
  <si>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</si>
  <si>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</si>
  <si>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</si>
  <si>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</si>
  <si>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</si>
  <si>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</si>
  <si>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</si>
  <si>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</si>
  <si>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</si>
  <si>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</si>
  <si>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</si>
  <si>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</si>
  <si>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</si>
  <si>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</si>
  <si>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</si>
  <si>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</si>
  <si>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</si>
  <si>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</si>
  <si>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</si>
  <si>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</si>
  <si>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</si>
  <si>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</si>
  <si>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</si>
  <si>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</si>
  <si>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</si>
  <si>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</si>
  <si>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</si>
  <si>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</si>
  <si>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</si>
  <si>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</si>
  <si>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</si>
  <si>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</si>
  <si>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</si>
  <si>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</si>
  <si>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</si>
  <si>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</si>
  <si>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</si>
  <si>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</si>
  <si>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</si>
  <si>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</si>
  <si>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</si>
  <si>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</si>
  <si>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</si>
  <si>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</si>
  <si>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</si>
  <si>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</si>
  <si>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</si>
  <si>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</si>
  <si>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</si>
  <si>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</si>
  <si>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</si>
  <si>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</si>
  <si>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</si>
  <si>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</si>
  <si>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</si>
  <si>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</si>
  <si>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</si>
  <si>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</si>
  <si>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</si>
  <si>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</si>
  <si>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</si>
  <si>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</si>
  <si>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</si>
  <si>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</si>
  <si>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</si>
  <si>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</si>
  <si>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</si>
  <si>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</si>
  <si>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</si>
  <si>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</si>
  <si>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</si>
  <si>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</si>
  <si>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</si>
  <si>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</si>
  <si>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</si>
  <si>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</si>
  <si>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</si>
  <si>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</si>
  <si>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</si>
  <si>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</si>
  <si>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</si>
  <si>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</si>
  <si>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</si>
  <si>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</si>
  <si>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</si>
  <si>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</si>
  <si>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</si>
  <si>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</si>
  <si>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</si>
  <si>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</si>
  <si>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</si>
  <si>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</si>
  <si>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</si>
  <si>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</si>
  <si>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</si>
  <si>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</si>
  <si>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</si>
  <si>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</si>
  <si>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</si>
  <si>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</si>
  <si>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</si>
  <si>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</si>
  <si>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</si>
  <si>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</si>
  <si>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</si>
  <si>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</si>
  <si>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</si>
  <si>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</si>
  <si>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</si>
  <si>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</si>
  <si>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</si>
  <si>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</si>
  <si>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</si>
  <si>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</si>
  <si>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</si>
  <si>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</si>
  <si>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</si>
  <si>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</si>
  <si>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</si>
  <si>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</si>
  <si>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</si>
  <si>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</si>
  <si>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</si>
  <si>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</si>
  <si>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</si>
  <si>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</si>
  <si>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</si>
  <si>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</si>
  <si>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</si>
  <si>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</si>
  <si>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</si>
  <si>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</si>
  <si>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</si>
  <si>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</si>
  <si>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</si>
  <si>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</si>
  <si>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</si>
  <si>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</si>
  <si>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</si>
  <si>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</si>
  <si>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</si>
  <si>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</si>
  <si>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</si>
  <si>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</si>
  <si>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</si>
  <si>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</si>
  <si>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</si>
  <si>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</si>
  <si>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</si>
  <si>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</si>
  <si>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</si>
  <si>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</si>
  <si>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</si>
  <si>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</si>
  <si>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</si>
  <si>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</si>
  <si>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</si>
  <si>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</si>
  <si>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</si>
  <si>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</si>
  <si>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</si>
  <si>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</si>
  <si>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</si>
  <si>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</si>
  <si>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</si>
  <si>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</si>
  <si>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</si>
  <si>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</si>
  <si>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</si>
  <si>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</si>
  <si>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</si>
  <si>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</si>
  <si>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</si>
  <si>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</si>
  <si>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</si>
  <si>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</si>
  <si>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</si>
  <si>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</si>
  <si>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</si>
  <si>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</si>
  <si>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</si>
  <si>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</si>
  <si>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</si>
  <si>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</si>
  <si>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</si>
  <si>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</si>
  <si>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</si>
  <si>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</si>
  <si>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</si>
  <si>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</si>
  <si>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</si>
  <si>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</si>
  <si>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</si>
  <si>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</si>
  <si>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</si>
  <si>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</si>
  <si>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</si>
  <si>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</si>
  <si>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</si>
  <si>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</si>
  <si>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</si>
  <si>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</si>
  <si>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</si>
  <si>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</si>
  <si>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</si>
  <si>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</si>
  <si>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</si>
  <si>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</si>
  <si>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</si>
  <si>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</si>
  <si>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</si>
  <si>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</si>
  <si>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</si>
  <si>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</si>
  <si>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</si>
  <si>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</si>
  <si>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</si>
  <si>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</si>
  <si>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</si>
  <si>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</si>
  <si>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</si>
  <si>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</si>
  <si>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</si>
  <si>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</si>
  <si>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</si>
  <si>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</si>
  <si>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</si>
  <si>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</si>
  <si>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</si>
  <si>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</si>
  <si>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</si>
  <si>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</si>
  <si>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</si>
  <si>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</si>
  <si>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</si>
  <si>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</si>
  <si>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</si>
  <si>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</si>
  <si>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</si>
  <si>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</si>
  <si>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</si>
  <si>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</si>
  <si>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</si>
  <si>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</si>
  <si>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</si>
  <si>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</si>
  <si>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</si>
  <si>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</si>
  <si>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</si>
  <si>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</si>
  <si>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</si>
  <si>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</si>
  <si>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</si>
  <si>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</si>
  <si>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</si>
  <si>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</si>
  <si>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</si>
  <si>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</si>
  <si>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</si>
  <si>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</si>
  <si>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</si>
  <si>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</si>
  <si>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</si>
  <si>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</si>
  <si>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</si>
  <si>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</si>
  <si>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</si>
  <si>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</si>
  <si>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</si>
  <si>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</si>
  <si>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</si>
  <si>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</si>
  <si>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</si>
  <si>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</si>
  <si>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</si>
  <si>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</si>
  <si>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</si>
  <si>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</si>
  <si>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</si>
  <si>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</si>
  <si>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</si>
  <si>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</si>
  <si>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</si>
  <si>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</si>
  <si>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</si>
  <si>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</si>
  <si>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</si>
  <si>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</si>
  <si>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</si>
  <si>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</si>
  <si>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</si>
  <si>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</si>
  <si>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</si>
  <si>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</si>
  <si>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</si>
  <si>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</si>
  <si>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</si>
  <si>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</si>
  <si>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</si>
  <si>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</si>
  <si>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</si>
  <si>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</si>
  <si>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</si>
  <si>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</si>
  <si>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</si>
  <si>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</si>
  <si>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</si>
  <si>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</si>
  <si>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</si>
  <si>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</si>
  <si>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</si>
  <si>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</si>
  <si>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</si>
  <si>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</si>
  <si>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</si>
  <si>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</si>
  <si>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</si>
  <si>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</si>
  <si>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</si>
  <si>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</si>
  <si>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</si>
  <si>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</si>
  <si>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</si>
  <si>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</si>
  <si>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</si>
  <si>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</si>
  <si>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</si>
  <si>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</si>
  <si>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</si>
  <si>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</si>
  <si>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</si>
  <si>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</si>
  <si>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</si>
  <si>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</si>
  <si>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</si>
  <si>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</si>
  <si>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</si>
  <si>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</si>
  <si>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</si>
  <si>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</si>
  <si>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</si>
  <si>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</si>
  <si>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</si>
  <si>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</si>
  <si>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</si>
  <si>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</si>
  <si>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</si>
  <si>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</si>
  <si>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</si>
  <si>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</si>
  <si>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</si>
  <si>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</si>
  <si>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</si>
  <si>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</si>
  <si>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</si>
  <si>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</si>
  <si>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</si>
  <si>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</si>
  <si>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</si>
  <si>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</si>
  <si>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</si>
  <si>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</si>
  <si>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</si>
  <si>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</si>
  <si>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</si>
  <si>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</si>
  <si>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</si>
  <si>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</si>
  <si>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</si>
  <si>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</si>
  <si>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</si>
  <si>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</si>
  <si>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</si>
  <si>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</si>
  <si>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</si>
  <si>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</si>
  <si>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</si>
  <si>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</si>
  <si>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</si>
  <si>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</si>
  <si>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</si>
  <si>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</si>
  <si>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</si>
  <si>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</si>
  <si>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</si>
  <si>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</si>
  <si>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</si>
  <si>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</si>
  <si>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</si>
  <si>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</si>
  <si>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</si>
  <si>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</si>
  <si>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</si>
  <si>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</si>
  <si>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</si>
  <si>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</si>
  <si>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</si>
  <si>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</si>
  <si>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</si>
  <si>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</si>
  <si>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</si>
  <si>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</si>
  <si>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</si>
  <si>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</si>
  <si>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</si>
  <si>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</si>
  <si>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</si>
  <si>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</si>
  <si>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</si>
  <si>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</si>
  <si>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</si>
  <si>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</si>
  <si>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</si>
  <si>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</si>
  <si>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</si>
  <si>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</si>
  <si>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</si>
  <si>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</si>
  <si>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</si>
  <si>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</si>
  <si>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</si>
  <si>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</si>
  <si>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</si>
  <si>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</si>
  <si>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</si>
  <si>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</si>
  <si>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</si>
  <si>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</si>
  <si>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</si>
  <si>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</si>
  <si>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</si>
  <si>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</si>
  <si>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</si>
  <si>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</si>
  <si>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</si>
  <si>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</si>
  <si>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</si>
  <si>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</si>
  <si>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</si>
  <si>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</si>
  <si>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</si>
  <si>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</si>
  <si>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</si>
  <si>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</si>
  <si>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</si>
  <si>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</si>
  <si>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</si>
  <si>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</si>
  <si>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</si>
  <si>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</si>
  <si>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</si>
  <si>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</si>
  <si>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</si>
  <si>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</si>
  <si>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</si>
  <si>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</si>
  <si>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</si>
  <si>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</si>
  <si>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</si>
  <si>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</si>
  <si>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</si>
  <si>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</si>
  <si>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</si>
  <si>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</si>
  <si>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</si>
  <si>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</si>
  <si>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</si>
  <si>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</si>
  <si>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</si>
  <si>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</si>
  <si>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</si>
  <si>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</si>
  <si>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</si>
  <si>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</si>
  <si>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</si>
  <si>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</si>
  <si>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</si>
  <si>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</si>
  <si>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</si>
  <si>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</si>
  <si>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</si>
  <si>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</si>
  <si>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</si>
  <si>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</si>
  <si>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</si>
  <si>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</si>
  <si>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</si>
  <si>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</si>
  <si>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</si>
  <si>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</si>
  <si>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</si>
  <si>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</si>
  <si>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</si>
  <si>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</si>
  <si>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</si>
  <si>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</si>
  <si>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</si>
  <si>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</si>
  <si>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</si>
  <si>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</si>
  <si>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</si>
  <si>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</si>
  <si>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</si>
  <si>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</si>
  <si>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</si>
  <si>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</si>
  <si>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</si>
  <si>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</si>
  <si>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</si>
  <si>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</si>
  <si>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</si>
  <si>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</si>
  <si>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</si>
  <si>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</si>
  <si>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</si>
  <si>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</si>
  <si>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</si>
  <si>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</si>
  <si>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</si>
  <si>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</si>
  <si>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</si>
  <si>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</si>
  <si>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</si>
  <si>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</si>
  <si>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</si>
  <si>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</si>
  <si>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</si>
  <si>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</si>
  <si>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</si>
  <si>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</si>
  <si>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</si>
  <si>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</si>
  <si>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</si>
  <si>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</si>
  <si>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</si>
  <si>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</si>
  <si>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</si>
  <si>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</si>
  <si>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</si>
  <si>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</si>
  <si>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</si>
  <si>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</si>
  <si>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</si>
  <si>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</si>
  <si>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</si>
  <si>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</si>
  <si>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</si>
  <si>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</si>
  <si>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</si>
  <si>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</si>
  <si>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</si>
  <si>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</si>
  <si>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</si>
  <si>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</si>
  <si>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</si>
  <si>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</si>
  <si>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</si>
  <si>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</si>
  <si>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</si>
  <si>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</si>
  <si>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</si>
  <si>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</si>
  <si>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</si>
  <si>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</si>
  <si>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</si>
  <si>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</si>
  <si>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</si>
  <si>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</si>
  <si>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</si>
  <si>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</si>
  <si>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</si>
  <si>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</si>
  <si>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</si>
  <si>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</si>
  <si>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</si>
  <si>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</si>
  <si>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</si>
  <si>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</si>
  <si>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</si>
  <si>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</si>
  <si>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</si>
  <si>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</si>
  <si>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</si>
  <si>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</si>
  <si>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</si>
  <si>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</si>
  <si>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</si>
  <si>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</si>
  <si>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</si>
  <si>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</si>
  <si>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</si>
  <si>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</si>
  <si>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</si>
  <si>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</si>
  <si>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</si>
  <si>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</si>
  <si>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</si>
  <si>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</si>
  <si>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</si>
  <si>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</si>
  <si>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</si>
  <si>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</si>
  <si>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</si>
  <si>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</si>
  <si>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</si>
  <si>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</si>
  <si>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</si>
  <si>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</si>
  <si>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</si>
  <si>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</si>
  <si>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</si>
  <si>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</si>
  <si>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</si>
  <si>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</si>
  <si>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</si>
  <si>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</si>
  <si>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</si>
  <si>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</si>
  <si>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</si>
  <si>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</si>
  <si>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</si>
  <si>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</si>
  <si>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</si>
  <si>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</si>
  <si>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</si>
  <si>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</si>
  <si>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</si>
  <si>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</si>
  <si>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</si>
  <si>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</si>
  <si>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</si>
  <si>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</si>
  <si>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</si>
  <si>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</si>
  <si>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</si>
  <si>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</si>
  <si>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</si>
  <si>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</si>
  <si>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</si>
  <si>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</si>
  <si>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</si>
  <si>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</si>
  <si>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</si>
  <si>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</si>
  <si>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</si>
  <si>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</si>
  <si>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</si>
  <si>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</si>
  <si>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</si>
  <si>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</si>
  <si>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</si>
  <si>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</si>
  <si>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</si>
  <si>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</si>
  <si>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</si>
  <si>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</si>
  <si>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</si>
  <si>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</si>
  <si>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</si>
  <si>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</si>
  <si>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</si>
  <si>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</si>
  <si>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</si>
  <si>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</si>
  <si>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</si>
  <si>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</si>
  <si>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</si>
  <si>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</si>
  <si>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</si>
  <si>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</si>
  <si>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</si>
  <si>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</si>
  <si>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</si>
  <si>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</si>
  <si>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</si>
  <si>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</si>
  <si>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</si>
  <si>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</si>
  <si>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</si>
  <si>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</si>
  <si>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</si>
  <si>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</si>
  <si>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</si>
  <si>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</si>
  <si>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</si>
  <si>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</si>
  <si>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</si>
  <si>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</si>
  <si>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</si>
  <si>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</si>
  <si>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</si>
  <si>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</si>
  <si>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</si>
  <si>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</si>
  <si>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</si>
  <si>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</si>
  <si>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</si>
  <si>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</si>
  <si>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</si>
  <si>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</si>
  <si>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</si>
  <si>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</si>
  <si>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</si>
  <si>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</si>
  <si>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</si>
  <si>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</si>
  <si>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</si>
  <si>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</si>
  <si>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</si>
  <si>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</si>
  <si>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</si>
  <si>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</si>
  <si>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</si>
  <si>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</si>
  <si>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</si>
  <si>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</si>
  <si>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</si>
  <si>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</si>
  <si>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</si>
  <si>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</si>
  <si>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</si>
  <si>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</si>
  <si>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</si>
  <si>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</si>
  <si>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</si>
  <si>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</si>
  <si>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</si>
  <si>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</si>
  <si>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</si>
  <si>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</si>
  <si>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</si>
  <si>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</si>
  <si>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</si>
  <si>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</si>
  <si>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</si>
  <si>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</si>
  <si>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</si>
  <si>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</si>
  <si>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</si>
  <si>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</si>
  <si>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</si>
  <si>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</si>
  <si>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</si>
  <si>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</si>
  <si>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</si>
  <si>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</si>
  <si>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</si>
  <si>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</si>
  <si>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</si>
  <si>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</si>
  <si>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</si>
  <si>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</si>
  <si>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</si>
  <si>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</si>
  <si>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</si>
  <si>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</si>
  <si>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</si>
  <si>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</si>
  <si>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</si>
  <si>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</si>
  <si>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</si>
  <si>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</si>
  <si>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</si>
  <si>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</si>
  <si>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</si>
  <si>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</si>
  <si>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</si>
  <si>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</si>
  <si>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</si>
  <si>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</si>
  <si>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</si>
  <si>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</si>
  <si>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</si>
  <si>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</si>
  <si>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</si>
  <si>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</si>
  <si>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</si>
  <si>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</si>
  <si>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</si>
  <si>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</si>
  <si>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</si>
  <si>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</si>
  <si>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</si>
  <si>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</si>
  <si>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</si>
  <si>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</si>
  <si>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</si>
  <si>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</si>
  <si>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</si>
  <si>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</si>
  <si>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</si>
  <si>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</si>
  <si>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</si>
  <si>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</si>
  <si>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</si>
  <si>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</si>
  <si>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</si>
  <si>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</si>
  <si>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</si>
  <si>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</si>
  <si>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</si>
  <si>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</si>
  <si>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</si>
  <si>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</si>
  <si>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</si>
  <si>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</si>
  <si>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</si>
  <si>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</si>
  <si>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</si>
  <si>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</si>
  <si>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</si>
  <si>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</si>
  <si>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</si>
  <si>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</si>
  <si>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</si>
  <si>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</si>
  <si>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</si>
  <si>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</si>
  <si>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</si>
  <si>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</si>
  <si>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</si>
  <si>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</si>
  <si>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</si>
  <si>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</si>
  <si>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</si>
  <si>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</si>
  <si>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</si>
  <si>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</si>
  <si>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</si>
  <si>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</si>
  <si>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</si>
  <si>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</si>
  <si>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</si>
  <si>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</si>
  <si>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</si>
  <si>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</si>
  <si>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</si>
  <si>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</si>
  <si>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</si>
  <si>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</si>
  <si>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</si>
  <si>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</si>
  <si>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</si>
  <si>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</si>
  <si>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</si>
  <si>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</si>
  <si>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</si>
  <si>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</si>
  <si>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</si>
  <si>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</si>
  <si>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</si>
  <si>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</si>
  <si>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</si>
  <si>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</si>
  <si>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</si>
  <si>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</si>
  <si>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</si>
  <si>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</si>
  <si>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</si>
  <si>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</si>
  <si>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</si>
  <si>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</si>
  <si>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</si>
  <si>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</si>
  <si>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</si>
  <si>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</si>
  <si>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</si>
  <si>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</si>
  <si>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</si>
  <si>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</si>
  <si>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</si>
  <si>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</si>
  <si>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</si>
  <si>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</si>
  <si>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</si>
  <si>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</si>
  <si>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</si>
  <si>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</si>
  <si>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</si>
  <si>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</si>
  <si>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</si>
  <si>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</si>
  <si>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</si>
  <si>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</si>
  <si>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</si>
  <si>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</si>
  <si>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</si>
  <si>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</si>
  <si>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</si>
  <si>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</si>
  <si>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</si>
  <si>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</si>
  <si>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</si>
  <si>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</si>
  <si>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</si>
  <si>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</si>
  <si>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</si>
  <si>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</si>
  <si>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</si>
  <si>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</si>
  <si>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</si>
  <si>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</si>
  <si>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</si>
  <si>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</si>
  <si>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</si>
  <si>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</si>
  <si>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</si>
  <si>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</si>
  <si>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</si>
  <si>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</si>
  <si>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</si>
  <si>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</si>
  <si>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</si>
  <si>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</si>
  <si>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</si>
  <si>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</si>
  <si>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</si>
  <si>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</si>
  <si>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</si>
  <si>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</si>
  <si>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</si>
  <si>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</si>
  <si>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</si>
  <si>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</si>
  <si>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</si>
  <si>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</si>
  <si>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</si>
  <si>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</si>
  <si>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</si>
  <si>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</si>
  <si>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</si>
  <si>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</si>
  <si>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</si>
  <si>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</si>
  <si>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</si>
  <si>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</si>
  <si>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</si>
  <si>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</si>
  <si>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</si>
  <si>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</si>
  <si>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</si>
  <si>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</si>
  <si>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</si>
  <si>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</si>
  <si>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</si>
  <si>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</si>
  <si>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</si>
  <si>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</si>
  <si>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</si>
  <si>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</si>
  <si>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</si>
  <si>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</si>
  <si>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</si>
  <si>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</si>
  <si>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</si>
  <si>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</si>
  <si>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</si>
  <si>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</si>
  <si>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</si>
  <si>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</si>
  <si>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</si>
  <si>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</si>
  <si>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</si>
  <si>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</si>
  <si>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</si>
  <si>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</si>
  <si>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</si>
  <si>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</si>
  <si>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</si>
  <si>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</si>
  <si>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</si>
  <si>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</si>
  <si>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</si>
  <si>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</si>
  <si>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</si>
  <si>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</si>
  <si>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</si>
  <si>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</si>
  <si>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</si>
  <si>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</si>
  <si>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</si>
  <si>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</si>
  <si>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</si>
  <si>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</si>
  <si>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</si>
  <si>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</si>
  <si>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</si>
  <si>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</si>
  <si>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</si>
  <si>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</si>
  <si>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</si>
  <si>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</si>
  <si>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</si>
  <si>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</si>
  <si>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</si>
  <si>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</si>
  <si>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</si>
  <si>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</si>
  <si>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</si>
  <si>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</si>
  <si>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</si>
  <si>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</si>
  <si>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</si>
  <si>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</si>
  <si>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</si>
  <si>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</si>
  <si>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</si>
  <si>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</si>
  <si>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</si>
  <si>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</si>
  <si>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</si>
  <si>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</si>
  <si>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</si>
  <si>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</si>
  <si>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</si>
  <si>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</si>
  <si>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</si>
  <si>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</si>
  <si>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</si>
  <si>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</si>
  <si>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</si>
  <si>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</si>
  <si>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</si>
  <si>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</si>
  <si>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</si>
  <si>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</si>
  <si>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</si>
  <si>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</si>
  <si>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</si>
  <si>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</si>
  <si>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</si>
  <si>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</si>
  <si>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</si>
  <si>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</si>
  <si>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</si>
  <si>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</si>
  <si>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</si>
  <si>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</si>
  <si>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</si>
  <si>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</si>
  <si>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</si>
  <si>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</si>
  <si>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</si>
  <si>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</si>
  <si>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</si>
  <si>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</si>
  <si>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</si>
  <si>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</si>
  <si>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</si>
  <si>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</si>
  <si>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</si>
  <si>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</si>
  <si>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</si>
  <si>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</si>
  <si>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</si>
  <si>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</si>
  <si>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</si>
  <si>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</si>
  <si>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</si>
  <si>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</si>
  <si>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</si>
  <si>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</si>
  <si>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</si>
  <si>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</si>
  <si>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</si>
  <si>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</si>
  <si>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</si>
  <si>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</si>
  <si>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</si>
  <si>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</si>
  <si>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</si>
  <si>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</si>
  <si>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</si>
  <si>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</si>
  <si>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</si>
  <si>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</si>
  <si>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</si>
  <si>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</si>
  <si>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</si>
  <si>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</si>
  <si>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</si>
  <si>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</si>
  <si>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</si>
  <si>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</si>
  <si>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</si>
  <si>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</si>
  <si>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</si>
  <si>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</si>
  <si>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</si>
  <si>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</si>
  <si>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</si>
  <si>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</si>
  <si>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</si>
  <si>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</si>
  <si>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</si>
  <si>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</si>
  <si>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</si>
  <si>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</si>
  <si>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</si>
  <si>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</si>
  <si>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</si>
  <si>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</si>
  <si>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</si>
  <si>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</si>
  <si>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</si>
  <si>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</si>
  <si>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</si>
  <si>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</si>
  <si>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</si>
  <si>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</si>
  <si>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</si>
  <si>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</si>
  <si>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</si>
  <si>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</si>
  <si>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</si>
  <si>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</si>
  <si>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</si>
  <si>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</si>
  <si>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</si>
  <si>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</si>
  <si>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</si>
  <si>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</si>
  <si>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</si>
  <si>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</si>
  <si>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</si>
  <si>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</si>
  <si>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</si>
  <si>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</si>
  <si>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</si>
  <si>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</si>
  <si>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</si>
  <si>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</si>
  <si>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</si>
  <si>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</si>
  <si>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</si>
  <si>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</si>
  <si>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</si>
  <si>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</si>
  <si>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</si>
  <si>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</si>
  <si>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</si>
  <si>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</si>
  <si>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</si>
  <si>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</si>
  <si>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</si>
  <si>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</si>
  <si>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</si>
  <si>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</si>
  <si>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</si>
  <si>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</si>
  <si>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</si>
  <si>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</si>
  <si>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</si>
  <si>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</si>
  <si>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</si>
  <si>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</si>
  <si>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</si>
  <si>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</si>
  <si>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</si>
  <si>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</si>
  <si>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</si>
  <si>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</si>
  <si>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</si>
  <si>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</si>
  <si>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</si>
  <si>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</si>
  <si>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</si>
  <si>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</si>
  <si>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</si>
  <si>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</si>
  <si>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</si>
  <si>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</si>
  <si>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</si>
  <si>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</si>
  <si>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</si>
  <si>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</si>
  <si>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</si>
  <si>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</si>
  <si>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</si>
  <si>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</si>
  <si>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</si>
  <si>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</si>
  <si>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</si>
  <si>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</si>
  <si>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</si>
  <si>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</si>
  <si>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</si>
  <si>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</si>
  <si>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</si>
  <si>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</si>
  <si>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</si>
  <si>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</si>
  <si>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</si>
  <si>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</si>
  <si>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</si>
  <si>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</si>
  <si>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</si>
  <si>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</si>
  <si>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</si>
  <si>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</si>
  <si>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</si>
  <si>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</si>
  <si>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</si>
  <si>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</si>
  <si>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</si>
  <si>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</si>
  <si>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</si>
  <si>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</si>
  <si>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</si>
  <si>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</si>
  <si>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</si>
  <si>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</si>
  <si>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</si>
  <si>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</si>
  <si>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</si>
  <si>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</si>
  <si>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</si>
  <si>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</si>
  <si>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</si>
  <si>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</si>
  <si>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</si>
  <si>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</si>
  <si>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</si>
  <si>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</si>
  <si>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</si>
  <si>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</si>
  <si>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</si>
  <si>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</si>
  <si>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</si>
  <si>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</si>
  <si>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</si>
  <si>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</si>
  <si>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</si>
  <si>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</si>
  <si>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</si>
  <si>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</si>
  <si>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</si>
  <si>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</si>
  <si>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</si>
  <si>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</si>
  <si>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</si>
  <si>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</si>
  <si>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</si>
  <si>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</si>
  <si>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</si>
  <si>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</si>
  <si>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</si>
  <si>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</si>
  <si>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</si>
  <si>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</si>
  <si>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</si>
  <si>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</si>
  <si>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</si>
  <si>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</si>
  <si>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</si>
  <si>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</si>
  <si>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</si>
  <si>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</si>
  <si>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</si>
  <si>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</si>
  <si>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</si>
  <si>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</si>
  <si>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</si>
  <si>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</si>
  <si>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</si>
  <si>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</si>
  <si>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</si>
  <si>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</si>
  <si>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</si>
  <si>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</si>
  <si>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</si>
  <si>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</si>
  <si>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</si>
  <si>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</si>
  <si>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</si>
  <si>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</si>
  <si>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</si>
  <si>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</si>
  <si>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</si>
  <si>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</si>
  <si>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</si>
  <si>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</si>
  <si>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</si>
  <si>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</si>
  <si>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</si>
  <si>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</si>
  <si>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</si>
  <si>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</si>
  <si>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</si>
  <si>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</si>
  <si>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</si>
  <si>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</si>
  <si>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</si>
  <si>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</si>
  <si>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</si>
  <si>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</si>
  <si>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</si>
  <si>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</si>
  <si>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</si>
  <si>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</si>
  <si>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</si>
  <si>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</si>
  <si>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</si>
  <si>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</si>
  <si>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</si>
  <si>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</si>
  <si>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</si>
  <si>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</si>
  <si>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</si>
  <si>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</si>
  <si>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</si>
  <si>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</si>
  <si>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</si>
  <si>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</si>
  <si>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</si>
  <si>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</si>
  <si>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</si>
  <si>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</si>
  <si>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</si>
  <si>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</si>
  <si>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</si>
  <si>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</si>
  <si>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</si>
  <si>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</si>
  <si>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</si>
  <si>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</si>
  <si>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</si>
  <si>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</si>
  <si>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</si>
  <si>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</si>
  <si>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</si>
  <si>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</si>
  <si>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</si>
  <si>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</si>
  <si>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</si>
  <si>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</si>
  <si>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</si>
  <si>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</si>
  <si>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</si>
  <si>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</si>
  <si>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</si>
  <si>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</si>
  <si>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</si>
  <si>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</si>
  <si>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</si>
  <si>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</si>
  <si>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</si>
  <si>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</si>
  <si>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</si>
  <si>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</si>
  <si>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</si>
  <si>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</si>
  <si>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</si>
  <si>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</si>
  <si>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</si>
  <si>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</si>
  <si>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</si>
  <si>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</si>
  <si>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</si>
  <si>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</si>
  <si>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</si>
  <si>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</si>
  <si>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</si>
  <si>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</si>
  <si>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</si>
  <si>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</si>
  <si>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</si>
  <si>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</si>
  <si>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</si>
  <si>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</si>
  <si>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</si>
  <si>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</si>
  <si>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</si>
  <si>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</si>
  <si>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</si>
  <si>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</si>
  <si>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</si>
  <si>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</si>
  <si>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</si>
  <si>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</si>
  <si>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</si>
  <si>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</si>
  <si>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</si>
  <si>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</si>
  <si>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</si>
  <si>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</si>
  <si>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</si>
  <si>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</si>
  <si>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</si>
  <si>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</si>
  <si>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</si>
  <si>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</si>
  <si>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</si>
  <si>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</si>
  <si>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</si>
  <si>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</si>
  <si>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</si>
  <si>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</si>
  <si>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</si>
  <si>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</si>
  <si>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</si>
  <si>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</si>
  <si>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</si>
  <si>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</si>
  <si>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</si>
  <si>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</si>
  <si>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</si>
  <si>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</si>
  <si>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</si>
  <si>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</si>
  <si>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</si>
  <si>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</si>
  <si>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</si>
  <si>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</si>
  <si>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</si>
  <si>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</si>
  <si>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</si>
  <si>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</si>
  <si>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</si>
  <si>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</si>
  <si>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</si>
  <si>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</si>
  <si>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</si>
  <si>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</si>
  <si>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</si>
  <si>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</si>
  <si>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</si>
  <si>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</si>
  <si>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</si>
  <si>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</si>
  <si>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</si>
  <si>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</si>
  <si>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</si>
  <si>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</si>
  <si>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</si>
  <si>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</si>
  <si>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</si>
  <si>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</si>
  <si>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</si>
  <si>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</si>
  <si>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</si>
  <si>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</si>
  <si>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</si>
  <si>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</si>
  <si>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</si>
  <si>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</si>
  <si>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</si>
  <si>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</si>
  <si>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</si>
  <si>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</si>
  <si>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</si>
  <si>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</si>
  <si>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</si>
  <si>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</si>
  <si>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</si>
  <si>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</si>
  <si>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</si>
  <si>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</si>
  <si>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</si>
  <si>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</si>
  <si>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</si>
  <si>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</si>
  <si>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</si>
  <si>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</si>
  <si>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</si>
  <si>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</si>
  <si>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</si>
  <si>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</si>
  <si>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</si>
  <si>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</si>
  <si>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</si>
  <si>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</si>
  <si>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</si>
  <si>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</si>
  <si>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</si>
  <si>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</si>
  <si>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</si>
  <si>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</si>
  <si>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</si>
  <si>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</si>
  <si>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</si>
  <si>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</si>
  <si>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</si>
  <si>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</si>
  <si>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</si>
  <si>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</si>
  <si>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</si>
  <si>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</si>
  <si>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</si>
  <si>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</si>
  <si>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</si>
  <si>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</si>
  <si>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</si>
  <si>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</si>
  <si>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</si>
  <si>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</si>
  <si>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</si>
  <si>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</si>
  <si>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</si>
  <si>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</si>
  <si>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</si>
  <si>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</si>
  <si>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</si>
  <si>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</si>
  <si>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</si>
  <si>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</si>
  <si>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</si>
  <si>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</si>
  <si>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</si>
  <si>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</si>
  <si>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</si>
  <si>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</si>
  <si>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</si>
  <si>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</si>
  <si>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</si>
  <si>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</si>
  <si>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</si>
  <si>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</si>
  <si>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</si>
  <si>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</si>
  <si>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</si>
  <si>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</si>
  <si>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</si>
  <si>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</si>
  <si>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</si>
  <si>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</si>
  <si>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</si>
  <si>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</si>
  <si>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</si>
  <si>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</si>
  <si>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</si>
  <si>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</si>
  <si>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</si>
  <si>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</si>
  <si>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</si>
  <si>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</si>
  <si>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</si>
  <si>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</si>
  <si>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</si>
  <si>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</si>
  <si>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</si>
  <si>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</si>
  <si>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</si>
  <si>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</si>
  <si>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</si>
  <si>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</si>
  <si>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</si>
  <si>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</si>
  <si>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</si>
  <si>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</si>
  <si>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</si>
  <si>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</si>
  <si>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</si>
  <si>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</si>
  <si>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</si>
  <si>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</si>
  <si>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</si>
  <si>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</si>
  <si>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</si>
  <si>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</si>
  <si>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</si>
  <si>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</si>
  <si>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</si>
  <si>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</si>
  <si>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</si>
  <si>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</si>
  <si>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</si>
  <si>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</si>
  <si>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</si>
  <si>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</si>
  <si>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</si>
  <si>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</si>
  <si>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</si>
  <si>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</si>
  <si>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</si>
  <si>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</si>
  <si>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</si>
  <si>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</si>
  <si>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</si>
  <si>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</si>
  <si>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</si>
  <si>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</si>
  <si>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</si>
  <si>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</si>
  <si>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</si>
  <si>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</si>
  <si>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</si>
  <si>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</si>
  <si>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</si>
  <si>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</si>
  <si>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</si>
  <si>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</si>
  <si>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</si>
  <si>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</si>
  <si>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</si>
  <si>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</si>
  <si>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</si>
  <si>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</si>
  <si>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</si>
  <si>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</si>
  <si>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</si>
  <si>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</si>
  <si>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</si>
  <si>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</si>
  <si>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</si>
  <si>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</si>
  <si>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</si>
  <si>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</si>
  <si>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</si>
  <si>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</si>
  <si>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</si>
  <si>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</si>
  <si>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</si>
  <si>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</si>
  <si>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</si>
  <si>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</si>
  <si>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</si>
  <si>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</si>
  <si>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</si>
  <si>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</si>
  <si>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</si>
  <si>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</si>
  <si>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</si>
  <si>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</si>
  <si>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</si>
  <si>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</si>
  <si>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</si>
  <si>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</si>
  <si>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</si>
  <si>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</si>
  <si>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</si>
  <si>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</si>
  <si>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</si>
  <si>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</si>
  <si>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</si>
  <si>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</si>
  <si>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</si>
  <si>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</si>
  <si>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</si>
  <si>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</si>
  <si>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</si>
  <si>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</si>
  <si>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</si>
  <si>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</si>
  <si>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</si>
  <si>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</si>
  <si>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</si>
  <si>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</si>
  <si>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</si>
  <si>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</si>
  <si>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</si>
  <si>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</si>
  <si>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</si>
  <si>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</si>
  <si>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</si>
  <si>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</si>
  <si>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</si>
  <si>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</si>
  <si>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</si>
  <si>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</si>
  <si>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</si>
  <si>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</si>
  <si>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</si>
  <si>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</si>
  <si>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</si>
  <si>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</si>
  <si>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</si>
  <si>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</si>
  <si>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</si>
  <si>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</si>
  <si>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</si>
  <si>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</si>
  <si>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</si>
  <si>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</si>
  <si>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</si>
  <si>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</si>
  <si>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</si>
  <si>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</si>
  <si>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</si>
  <si>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</si>
  <si>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</si>
  <si>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</si>
  <si>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</si>
  <si>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</si>
  <si>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</si>
  <si>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</si>
  <si>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</si>
  <si>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</si>
  <si>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</si>
  <si>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</si>
  <si>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</si>
  <si>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</si>
  <si>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</si>
  <si>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</si>
  <si>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</si>
  <si>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</si>
  <si>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</si>
  <si>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</si>
  <si>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</si>
  <si>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</si>
  <si>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</si>
  <si>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</si>
  <si>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</si>
  <si>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</si>
  <si>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</si>
  <si>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</si>
  <si>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</si>
  <si>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</si>
  <si>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</si>
  <si>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</si>
  <si>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</si>
  <si>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</si>
  <si>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</si>
  <si>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</si>
  <si>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</si>
  <si>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</si>
  <si>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</si>
  <si>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</si>
  <si>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</si>
  <si>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</si>
  <si>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</si>
  <si>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</si>
  <si>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</si>
  <si>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</si>
  <si>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</si>
  <si>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</si>
  <si>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</si>
  <si>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</si>
  <si>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</si>
  <si>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</si>
  <si>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</si>
  <si>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</si>
  <si>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</si>
  <si>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</si>
  <si>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</si>
  <si>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</si>
  <si>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</si>
  <si>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</si>
  <si>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</si>
  <si>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</si>
  <si>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</si>
  <si>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</si>
  <si>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</si>
  <si>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</si>
  <si>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</si>
  <si>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</si>
  <si>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</si>
  <si>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</si>
  <si>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</si>
  <si>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</si>
  <si>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</si>
  <si>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</si>
  <si>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</si>
  <si>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</si>
  <si>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</si>
  <si>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</si>
  <si>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</si>
  <si>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</si>
  <si>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</si>
  <si>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</si>
  <si>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</si>
  <si>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</si>
  <si>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</si>
  <si>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</si>
  <si>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</si>
  <si>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</si>
  <si>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</si>
  <si>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</si>
  <si>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</si>
  <si>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</si>
  <si>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</si>
  <si>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</si>
  <si>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</si>
  <si>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</si>
  <si>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</si>
  <si>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</si>
  <si>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</si>
  <si>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</si>
  <si>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</si>
  <si>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</si>
  <si>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</si>
  <si>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</si>
  <si>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</si>
  <si>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</si>
  <si>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</si>
  <si>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</si>
  <si>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</si>
  <si>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</si>
  <si>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</si>
  <si>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</si>
  <si>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</si>
  <si>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</si>
  <si>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</si>
  <si>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</si>
  <si>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</si>
  <si>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</si>
  <si>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</si>
  <si>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</si>
  <si>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</si>
  <si>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</si>
  <si>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</si>
  <si>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</si>
  <si>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</si>
  <si>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</si>
  <si>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</si>
  <si>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</si>
  <si>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</si>
  <si>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</si>
  <si>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</si>
  <si>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</si>
  <si>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</si>
  <si>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</si>
  <si>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</si>
  <si>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</si>
  <si>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</si>
  <si>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</si>
  <si>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</si>
  <si>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</si>
  <si>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</si>
  <si>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</si>
  <si>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</si>
  <si>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</si>
  <si>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</si>
  <si>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</si>
  <si>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</si>
  <si>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</si>
  <si>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</si>
  <si>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</si>
  <si>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</si>
  <si>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</si>
  <si>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</si>
  <si>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</si>
  <si>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</si>
  <si>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</si>
  <si>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</si>
  <si>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</si>
  <si>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</si>
  <si>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</si>
  <si>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</si>
  <si>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</si>
  <si>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</si>
  <si>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</si>
  <si>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</si>
  <si>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</si>
  <si>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</si>
  <si>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</si>
  <si>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</si>
  <si>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</si>
  <si>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</si>
  <si>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</si>
  <si>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</si>
  <si>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</si>
  <si>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</si>
  <si>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</si>
  <si>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</si>
  <si>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</si>
  <si>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</si>
  <si>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</si>
  <si>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</si>
  <si>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</si>
  <si>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</si>
  <si>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</si>
  <si>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</si>
  <si>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</si>
  <si>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</si>
  <si>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</si>
  <si>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</si>
  <si>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</si>
  <si>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</si>
  <si>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</si>
  <si>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</si>
  <si>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</si>
  <si>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</si>
  <si>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</si>
  <si>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</si>
  <si>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</si>
  <si>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</si>
  <si>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</si>
  <si>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</si>
  <si>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</si>
  <si>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</si>
  <si>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</si>
  <si>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</si>
  <si>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</si>
  <si>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</si>
  <si>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</si>
  <si>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</si>
  <si>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</si>
  <si>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</si>
  <si>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</si>
  <si>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</si>
  <si>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</si>
  <si>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</si>
  <si>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</si>
  <si>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</si>
  <si>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</si>
  <si>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</si>
  <si>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</si>
  <si>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</si>
  <si>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</si>
  <si>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</si>
  <si>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</si>
  <si>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</si>
  <si>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</si>
  <si>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</si>
  <si>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</si>
  <si>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</si>
  <si>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</si>
  <si>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</si>
  <si>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</si>
  <si>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</si>
  <si>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</si>
  <si>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</si>
  <si>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</si>
  <si>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</si>
  <si>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</si>
  <si>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</si>
  <si>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</si>
  <si>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</si>
  <si>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</si>
  <si>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</si>
  <si>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</si>
  <si>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</si>
  <si>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</si>
  <si>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</si>
  <si>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</si>
  <si>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</si>
  <si>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</si>
  <si>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</si>
  <si>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</si>
  <si>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</si>
  <si>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</si>
  <si>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</si>
  <si>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</si>
  <si>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</si>
  <si>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</si>
  <si>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</si>
  <si>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</si>
  <si>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</si>
  <si>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</si>
  <si>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</si>
  <si>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</si>
  <si>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</si>
  <si>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</si>
  <si>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</si>
  <si>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</si>
  <si>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</si>
  <si>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</si>
  <si>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</si>
  <si>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</si>
  <si>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</si>
  <si>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</si>
  <si>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</si>
  <si>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</si>
  <si>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</si>
  <si>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</si>
  <si>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</si>
  <si>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</si>
  <si>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</si>
  <si>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</si>
  <si>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</si>
  <si>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</si>
  <si>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</si>
  <si>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</si>
  <si>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</si>
  <si>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</si>
  <si>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</si>
  <si>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</si>
  <si>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</si>
  <si>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</si>
  <si>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</si>
  <si>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</si>
  <si>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</si>
  <si>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</si>
  <si>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</si>
  <si>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</si>
  <si>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</si>
  <si>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</si>
  <si>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</si>
  <si>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</si>
  <si>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</si>
  <si>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</si>
  <si>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</si>
  <si>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</si>
  <si>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</si>
  <si>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</si>
  <si>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</si>
  <si>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</si>
  <si>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</si>
  <si>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</si>
  <si>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</si>
  <si>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</si>
  <si>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</si>
  <si>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</si>
  <si>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</si>
  <si>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</si>
  <si>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</si>
  <si>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</si>
  <si>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</si>
  <si>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</si>
  <si>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</si>
  <si>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</si>
  <si>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</si>
  <si>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</si>
  <si>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</si>
  <si>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</si>
  <si>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</si>
  <si>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</si>
  <si>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</si>
  <si>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</si>
  <si>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</si>
  <si>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</si>
  <si>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</si>
  <si>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</si>
  <si>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</si>
  <si>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</si>
  <si>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</si>
  <si>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</si>
  <si>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</si>
  <si>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</si>
  <si>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</si>
  <si>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</si>
  <si>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</si>
  <si>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</si>
  <si>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</si>
  <si>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</si>
  <si>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</si>
  <si>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</si>
  <si>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</si>
  <si>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</si>
  <si>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</si>
  <si>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</si>
  <si>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</si>
  <si>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</si>
  <si>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</si>
  <si>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</si>
  <si>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</si>
  <si>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</si>
  <si>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</si>
  <si>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</si>
  <si>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</si>
  <si>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</si>
  <si>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</si>
  <si>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</si>
  <si>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</si>
  <si>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</si>
  <si>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</si>
  <si>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</si>
  <si>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</si>
  <si>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</si>
  <si>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</si>
  <si>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</si>
  <si>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</si>
  <si>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</si>
  <si>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</si>
  <si>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</si>
  <si>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</si>
  <si>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</si>
  <si>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</si>
  <si>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</si>
  <si>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</si>
  <si>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</si>
  <si>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</si>
  <si>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</si>
  <si>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</si>
  <si>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</si>
  <si>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</si>
  <si>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</si>
  <si>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</si>
  <si>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</si>
  <si>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</si>
  <si>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</si>
  <si>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</si>
  <si>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</si>
  <si>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</si>
  <si>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</si>
  <si>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</si>
  <si>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</si>
  <si>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</si>
  <si>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</si>
  <si>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</si>
  <si>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</si>
  <si>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</si>
  <si>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</si>
  <si>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</si>
  <si>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</si>
  <si>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</si>
  <si>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</si>
  <si>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</si>
  <si>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</si>
  <si>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</si>
  <si>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</si>
  <si>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</si>
  <si>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</si>
  <si>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</si>
  <si>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</si>
  <si>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</si>
  <si>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</si>
  <si>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</si>
  <si>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</si>
  <si>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</si>
  <si>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</si>
  <si>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</si>
  <si>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</si>
  <si>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</si>
  <si>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</si>
  <si>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</si>
  <si>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</si>
  <si>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</si>
  <si>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</si>
  <si>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</si>
  <si>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</si>
  <si>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</si>
  <si>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</si>
  <si>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</si>
  <si>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</si>
  <si>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</si>
  <si>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</si>
  <si>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</si>
  <si>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</si>
  <si>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</si>
  <si>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</si>
  <si>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</si>
  <si>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</si>
  <si>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</si>
  <si>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</si>
  <si>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</si>
  <si>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</si>
  <si>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</si>
  <si>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</si>
  <si>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</si>
  <si>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</si>
  <si>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</si>
  <si>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</si>
  <si>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</si>
  <si>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</si>
  <si>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</si>
  <si>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</si>
  <si>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</si>
  <si>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</si>
  <si>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</si>
  <si>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</si>
  <si>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</si>
  <si>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</si>
  <si>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</si>
  <si>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</si>
  <si>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</si>
  <si>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</si>
  <si>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</si>
  <si>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</si>
  <si>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</si>
  <si>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</si>
  <si>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</si>
  <si>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</si>
  <si>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</si>
  <si>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</si>
  <si>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</si>
  <si>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</si>
  <si>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</si>
  <si>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</si>
  <si>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</si>
  <si>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</si>
  <si>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</si>
  <si>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</si>
  <si>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</si>
  <si>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</si>
  <si>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</si>
  <si>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</si>
  <si>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</si>
  <si>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</si>
  <si>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</si>
  <si>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</si>
  <si>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</si>
  <si>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</si>
  <si>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</si>
  <si>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</si>
  <si>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</si>
  <si>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</si>
  <si>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</si>
  <si>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</si>
  <si>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</si>
  <si>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</si>
  <si>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</si>
  <si>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</si>
  <si>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</si>
  <si>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</si>
  <si>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</si>
  <si>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</si>
  <si>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</si>
  <si>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</si>
  <si>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</si>
  <si>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</si>
  <si>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</si>
  <si>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</si>
  <si>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</si>
  <si>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</si>
  <si>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</si>
  <si>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</si>
  <si>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</si>
  <si>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</si>
  <si>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</si>
  <si>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</si>
  <si>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</si>
  <si>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</si>
  <si>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</si>
  <si>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</si>
  <si>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</si>
  <si>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</si>
  <si>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</si>
  <si>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</si>
  <si>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</si>
  <si>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</si>
  <si>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</si>
  <si>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</si>
  <si>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</si>
  <si>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</si>
  <si>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</si>
  <si>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</si>
  <si>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</si>
  <si>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</si>
  <si>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</si>
  <si>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</si>
  <si>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</si>
  <si>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</si>
  <si>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</si>
  <si>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</si>
  <si>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</si>
  <si>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</si>
  <si>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</si>
  <si>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</si>
  <si>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</si>
  <si>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</si>
  <si>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</si>
  <si>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</si>
  <si>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</si>
  <si>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</si>
  <si>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</si>
  <si>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</si>
  <si>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</si>
  <si>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</si>
  <si>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</si>
  <si>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</si>
  <si>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</si>
  <si>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</si>
  <si>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</si>
  <si>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</si>
  <si>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</si>
  <si>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</si>
  <si>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</si>
  <si>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</si>
  <si>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</si>
  <si>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</si>
  <si>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</si>
  <si>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</si>
  <si>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</si>
  <si>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</si>
  <si>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</si>
  <si>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</si>
  <si>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</si>
  <si>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</si>
  <si>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</si>
  <si>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</si>
  <si>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</si>
  <si>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</si>
  <si>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</si>
  <si>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</si>
  <si>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</si>
  <si>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</si>
  <si>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</si>
  <si>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</si>
  <si>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</si>
  <si>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</si>
  <si>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</si>
  <si>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</si>
  <si>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</si>
  <si>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</si>
  <si>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</si>
  <si>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</si>
  <si>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</si>
  <si>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</si>
  <si>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</si>
  <si>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</si>
  <si>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</si>
  <si>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</si>
  <si>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</si>
  <si>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</si>
  <si>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</si>
  <si>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</si>
  <si>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</si>
  <si>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</si>
  <si>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</si>
  <si>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</si>
  <si>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</si>
  <si>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</si>
  <si>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</si>
  <si>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</si>
  <si>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</si>
  <si>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</si>
  <si>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</si>
  <si>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</si>
  <si>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</si>
  <si>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</si>
  <si>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</si>
  <si>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</si>
  <si>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</si>
  <si>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</si>
  <si>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</si>
  <si>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</si>
  <si>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</si>
  <si>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</si>
  <si>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</si>
  <si>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</si>
  <si>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</si>
  <si>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</si>
  <si>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</si>
  <si>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</si>
  <si>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</si>
  <si>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</si>
  <si>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</si>
  <si>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</si>
  <si>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</si>
  <si>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</si>
  <si>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</si>
  <si>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</si>
  <si>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</si>
  <si>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</si>
  <si>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</si>
  <si>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</si>
  <si>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</si>
  <si>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</si>
  <si>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</si>
  <si>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</si>
  <si>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</si>
  <si>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</si>
  <si>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</si>
  <si>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</si>
  <si>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</si>
  <si>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</si>
  <si>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</si>
  <si>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</si>
  <si>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</si>
  <si>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</si>
  <si>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</si>
  <si>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</si>
  <si>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</si>
  <si>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</si>
  <si>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</si>
  <si>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</si>
  <si>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</si>
  <si>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</si>
  <si>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</si>
  <si>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</si>
  <si>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</si>
  <si>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</si>
  <si>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</si>
  <si>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</si>
  <si>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</si>
  <si>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</si>
  <si>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</si>
  <si>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</si>
  <si>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</si>
  <si>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</si>
  <si>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</si>
  <si>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</si>
  <si>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</si>
  <si>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</si>
  <si>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</si>
  <si>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</si>
  <si>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</si>
  <si>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</si>
  <si>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</si>
  <si>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</si>
  <si>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</si>
  <si>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</si>
  <si>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</si>
  <si>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</si>
  <si>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</si>
  <si>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</si>
  <si>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</si>
  <si>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</si>
  <si>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</si>
  <si>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</si>
  <si>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</si>
  <si>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</si>
  <si>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</si>
  <si>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</si>
  <si>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</si>
  <si>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</si>
  <si>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</si>
  <si>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</si>
  <si>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</si>
  <si>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</si>
  <si>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</si>
  <si>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</si>
  <si>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</si>
  <si>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</si>
  <si>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</si>
  <si>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</si>
  <si>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</si>
  <si>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</si>
  <si>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</si>
  <si>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</si>
  <si>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</si>
  <si>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</si>
  <si>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</si>
  <si>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</si>
  <si>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</si>
  <si>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</si>
  <si>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</si>
  <si>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</si>
  <si>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</si>
  <si>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</si>
  <si>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</si>
  <si>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</si>
  <si>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</si>
  <si>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</si>
  <si>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</si>
  <si>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</si>
  <si>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</si>
  <si>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</si>
  <si>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</si>
  <si>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</si>
  <si>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</si>
  <si>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</si>
  <si>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</si>
  <si>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</si>
  <si>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</si>
  <si>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</si>
  <si>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</si>
  <si>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</si>
  <si>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</si>
  <si>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</si>
  <si>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</si>
  <si>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</si>
  <si>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</si>
  <si>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</si>
  <si>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</si>
  <si>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</si>
  <si>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</si>
  <si>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</si>
  <si>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</si>
  <si>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</si>
  <si>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</si>
  <si>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</si>
  <si>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</si>
  <si>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</si>
  <si>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</si>
  <si>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</si>
  <si>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</si>
  <si>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</si>
  <si>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</si>
  <si>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</si>
  <si>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</si>
  <si>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</si>
  <si>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</si>
  <si>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</si>
  <si>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</si>
  <si>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</si>
  <si>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</si>
  <si>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</si>
  <si>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</si>
  <si>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</si>
  <si>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</si>
  <si>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</si>
  <si>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</si>
  <si>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</si>
  <si>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</si>
  <si>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</si>
  <si>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</si>
  <si>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</si>
  <si>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</si>
  <si>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</si>
  <si>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</si>
  <si>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</si>
  <si>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</si>
  <si>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</si>
  <si>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</si>
  <si>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</si>
  <si>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</si>
  <si>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</si>
  <si>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</si>
  <si>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</si>
  <si>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</si>
  <si>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</si>
  <si>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</si>
  <si>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</si>
  <si>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</si>
  <si>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</si>
  <si>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</si>
  <si>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</si>
  <si>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</si>
  <si>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</si>
  <si>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</si>
  <si>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</si>
  <si>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</si>
  <si>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</si>
  <si>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</si>
  <si>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</si>
  <si>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</si>
  <si>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</si>
  <si>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</si>
  <si>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</si>
  <si>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</si>
  <si>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</si>
  <si>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</si>
  <si>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</si>
  <si>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</si>
  <si>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</si>
  <si>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</si>
  <si>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</si>
  <si>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</si>
  <si>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</si>
  <si>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</si>
  <si>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</si>
  <si>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</si>
  <si>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</si>
  <si>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</si>
  <si>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</si>
  <si>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</si>
  <si>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</si>
  <si>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</si>
  <si>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</si>
  <si>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</si>
  <si>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</si>
  <si>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</si>
  <si>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</si>
  <si>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</si>
  <si>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</si>
  <si>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</si>
  <si>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</si>
  <si>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</si>
  <si>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</si>
  <si>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</si>
  <si>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</si>
  <si>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</si>
  <si>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</si>
  <si>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</si>
  <si>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</si>
  <si>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</si>
  <si>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</si>
  <si>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</si>
  <si>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</si>
  <si>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</si>
  <si>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</si>
  <si>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</si>
  <si>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</si>
  <si>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</si>
  <si>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</si>
  <si>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</si>
  <si>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</si>
  <si>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</si>
  <si>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</si>
  <si>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</si>
  <si>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</si>
  <si>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</si>
  <si>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</si>
  <si>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</si>
  <si>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</si>
  <si>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</si>
  <si>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</si>
  <si>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</si>
  <si>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</si>
  <si>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</si>
  <si>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</si>
  <si>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</si>
  <si>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</si>
  <si>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</si>
  <si>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</si>
  <si>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</si>
  <si>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</si>
  <si>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</si>
  <si>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</si>
  <si>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</si>
  <si>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</si>
  <si>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</si>
  <si>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</si>
  <si>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</si>
  <si>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</si>
  <si>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</si>
  <si>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</si>
  <si>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</si>
  <si>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</si>
  <si>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</si>
  <si>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</si>
  <si>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</si>
  <si>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</si>
  <si>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</si>
  <si>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</si>
  <si>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</si>
  <si>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</si>
  <si>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</si>
  <si>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</si>
  <si>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</si>
  <si>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</si>
  <si>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</si>
  <si>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</si>
  <si>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</si>
  <si>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</si>
  <si>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</si>
  <si>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</si>
  <si>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</si>
  <si>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</si>
  <si>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</si>
  <si>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</si>
  <si>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</si>
  <si>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</si>
  <si>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</si>
  <si>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</si>
  <si>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</si>
  <si>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</si>
  <si>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</si>
  <si>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</si>
  <si>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</si>
  <si>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</si>
  <si>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</si>
  <si>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</si>
  <si>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</si>
  <si>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</si>
  <si>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</si>
  <si>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</si>
  <si>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</si>
  <si>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</si>
  <si>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</si>
  <si>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</si>
  <si>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</si>
  <si>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</si>
  <si>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</si>
  <si>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</si>
  <si>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</si>
  <si>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</si>
  <si>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</si>
  <si>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</si>
  <si>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</si>
  <si>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</si>
  <si>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</si>
  <si>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</si>
  <si>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</si>
  <si>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</si>
  <si>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</si>
  <si>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</si>
  <si>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</si>
  <si>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</si>
  <si>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</si>
  <si>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</si>
  <si>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</si>
  <si>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</si>
  <si>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</si>
  <si>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</si>
  <si>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</si>
  <si>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</si>
  <si>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</si>
  <si>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</si>
  <si>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</si>
  <si>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</si>
  <si>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</si>
  <si>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</si>
  <si>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</si>
  <si>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</si>
  <si>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</si>
  <si>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</si>
  <si>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</si>
  <si>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</si>
  <si>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</si>
  <si>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</si>
  <si>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</si>
  <si>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</si>
  <si>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</si>
  <si>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</si>
  <si>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</si>
  <si>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</si>
  <si>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</si>
  <si>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</si>
  <si>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</si>
  <si>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</si>
  <si>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</si>
  <si>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</si>
  <si>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</si>
  <si>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</si>
  <si>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</si>
  <si>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</si>
  <si>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</si>
  <si>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</si>
  <si>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</si>
  <si>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</si>
  <si>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</si>
  <si>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</si>
  <si>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</si>
  <si>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</si>
  <si>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</si>
  <si>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</si>
  <si>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</si>
  <si>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</si>
  <si>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</si>
  <si>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</si>
  <si>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</si>
  <si>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</si>
  <si>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</si>
  <si>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</si>
  <si>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</si>
  <si>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</si>
  <si>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</si>
  <si>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</si>
  <si>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</si>
  <si>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</si>
  <si>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</si>
  <si>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</si>
  <si>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</si>
  <si>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</si>
  <si>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</si>
  <si>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</si>
  <si>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</si>
  <si>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</si>
  <si>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</si>
  <si>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</si>
  <si>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</si>
  <si>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</si>
  <si>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</si>
  <si>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</si>
  <si>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</si>
  <si>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</si>
  <si>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</si>
  <si>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</si>
  <si>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</si>
  <si>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</si>
  <si>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</si>
  <si>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</si>
  <si>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</si>
  <si>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</si>
  <si>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</si>
  <si>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</si>
  <si>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</si>
  <si>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</si>
  <si>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</si>
  <si>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</si>
  <si>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</si>
  <si>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</si>
  <si>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</si>
  <si>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</si>
  <si>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</si>
  <si>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</si>
  <si>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</si>
  <si>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</si>
  <si>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</si>
  <si>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</si>
  <si>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</si>
  <si>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</si>
  <si>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</si>
  <si>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</si>
  <si>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</si>
  <si>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</si>
  <si>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</si>
  <si>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</si>
  <si>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</si>
  <si>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</si>
  <si>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</si>
  <si>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</si>
  <si>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</si>
  <si>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</si>
  <si>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</si>
  <si>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</si>
  <si>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</si>
  <si>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</si>
  <si>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</si>
  <si>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</si>
  <si>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</si>
  <si>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</si>
  <si>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</si>
  <si>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</si>
  <si>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</si>
  <si>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</si>
  <si>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</si>
  <si>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</si>
  <si>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</si>
  <si>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</si>
  <si>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</si>
  <si>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</si>
  <si>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</si>
  <si>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</si>
  <si>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</si>
  <si>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</si>
  <si>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</si>
  <si>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</si>
  <si>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</si>
  <si>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</si>
  <si>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</si>
  <si>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</si>
  <si>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</si>
  <si>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</si>
  <si>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</si>
  <si>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</si>
  <si>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</si>
  <si>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</si>
  <si>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</si>
  <si>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</si>
  <si>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</si>
  <si>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</si>
  <si>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</si>
  <si>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</si>
  <si>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</si>
  <si>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</si>
  <si>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</si>
  <si>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</si>
  <si>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</si>
  <si>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</si>
  <si>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</si>
  <si>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</si>
  <si>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</si>
  <si>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</si>
  <si>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</si>
  <si>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</si>
  <si>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</si>
  <si>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</si>
  <si>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</si>
  <si>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</si>
  <si>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</si>
  <si>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</si>
  <si>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</si>
  <si>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</si>
  <si>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</si>
  <si>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</si>
  <si>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</si>
  <si>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</si>
  <si>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</si>
  <si>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</si>
  <si>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</si>
  <si>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</si>
  <si>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</si>
  <si>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</si>
  <si>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</si>
  <si>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</si>
  <si>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</si>
  <si>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</si>
  <si>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</si>
  <si>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</si>
  <si>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</si>
  <si>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</si>
  <si>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</si>
  <si>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</si>
  <si>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</si>
  <si>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</si>
  <si>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</si>
  <si>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</si>
  <si>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</si>
  <si>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</si>
  <si>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</si>
  <si>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</si>
  <si>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</si>
  <si>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</si>
  <si>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</si>
  <si>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</si>
  <si>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</si>
  <si>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</si>
  <si>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</si>
  <si>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</si>
  <si>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</si>
  <si>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</si>
  <si>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</si>
  <si>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</si>
  <si>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</si>
  <si>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</si>
  <si>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</si>
  <si>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</si>
  <si>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</si>
  <si>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</si>
  <si>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</si>
  <si>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</si>
  <si>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</si>
  <si>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</si>
  <si>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</si>
  <si>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</si>
  <si>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</si>
  <si>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</si>
  <si>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</si>
  <si>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</si>
  <si>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</si>
  <si>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</si>
  <si>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</si>
  <si>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</si>
  <si>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</si>
  <si>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</si>
  <si>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</si>
  <si>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</si>
  <si>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</si>
  <si>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</si>
  <si>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</si>
  <si>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</si>
  <si>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</si>
  <si>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</si>
  <si>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</si>
  <si>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</si>
  <si>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</si>
  <si>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</si>
  <si>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</si>
  <si>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</si>
  <si>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</si>
  <si>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</si>
  <si>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</si>
  <si>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</si>
  <si>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</si>
  <si>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</si>
  <si>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</si>
  <si>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</si>
  <si>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</si>
  <si>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</si>
  <si>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</si>
  <si>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</si>
  <si>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</si>
  <si>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</si>
  <si>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</si>
  <si>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</si>
  <si>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</si>
  <si>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</si>
  <si>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</si>
  <si>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</si>
  <si>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</si>
  <si>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</si>
  <si>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</si>
  <si>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</si>
  <si>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</si>
  <si>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</si>
  <si>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</si>
  <si>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</si>
  <si>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</si>
  <si>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</si>
  <si>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</si>
  <si>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</si>
  <si>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</si>
  <si>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</si>
  <si>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</si>
  <si>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</si>
  <si>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</si>
  <si>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</si>
  <si>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</si>
  <si>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</si>
  <si>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</si>
  <si>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</si>
  <si>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</si>
  <si>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</si>
  <si>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</si>
  <si>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</si>
  <si>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</si>
  <si>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</si>
  <si>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</si>
  <si>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</si>
  <si>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</si>
  <si>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</si>
  <si>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</si>
  <si>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</si>
  <si>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</si>
  <si>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</si>
  <si>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</si>
  <si>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</si>
  <si>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</si>
  <si>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</si>
  <si>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</si>
  <si>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</si>
  <si>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</si>
  <si>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</si>
  <si>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</si>
  <si>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</si>
  <si>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</si>
  <si>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</si>
  <si>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</si>
  <si>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</si>
  <si>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</si>
  <si>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</si>
  <si>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</si>
  <si>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</si>
  <si>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</si>
  <si>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</si>
  <si>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</si>
  <si>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</si>
  <si>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</si>
  <si>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</si>
  <si>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</si>
  <si>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</si>
  <si>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</si>
  <si>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</si>
  <si>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</si>
  <si>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</si>
  <si>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</si>
  <si>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</si>
  <si>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</si>
  <si>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</si>
  <si>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</si>
  <si>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</si>
  <si>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</si>
  <si>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</si>
  <si>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</si>
  <si>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</si>
  <si>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</si>
  <si>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</si>
  <si>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</si>
  <si>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</si>
  <si>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</si>
  <si>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</si>
  <si>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</si>
  <si>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</si>
  <si>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</si>
  <si>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</si>
  <si>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</si>
  <si>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</si>
  <si>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</si>
  <si>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</si>
  <si>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</si>
  <si>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</si>
  <si>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</si>
  <si>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</si>
  <si>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</si>
  <si>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</si>
  <si>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</si>
  <si>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</si>
  <si>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</si>
  <si>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</si>
  <si>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</si>
  <si>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</si>
  <si>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</si>
  <si>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</si>
  <si>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</si>
  <si>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</si>
  <si>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</si>
  <si>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</si>
  <si>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</si>
  <si>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</si>
  <si>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</si>
  <si>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</si>
  <si>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</si>
  <si>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</si>
  <si>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</si>
  <si>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</si>
  <si>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</si>
  <si>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</si>
  <si>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</si>
  <si>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</si>
  <si>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</si>
  <si>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</si>
  <si>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</si>
  <si>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</si>
  <si>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</si>
  <si>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</si>
  <si>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</si>
  <si>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</si>
  <si>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</si>
  <si>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</si>
  <si>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</si>
  <si>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</si>
  <si>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</si>
  <si>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</si>
  <si>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</si>
  <si>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</si>
  <si>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</si>
  <si>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</si>
  <si>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</si>
  <si>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</si>
  <si>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</si>
  <si>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</si>
  <si>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</si>
  <si>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</si>
  <si>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</si>
  <si>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</si>
  <si>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</si>
  <si>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</si>
  <si>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</si>
  <si>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</si>
  <si>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</si>
  <si>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</si>
  <si>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</si>
  <si>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</si>
  <si>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</si>
  <si>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</si>
  <si>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</si>
  <si>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</si>
  <si>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</si>
  <si>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</si>
  <si>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</si>
  <si>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</si>
  <si>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</si>
  <si>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</si>
  <si>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</si>
  <si>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</si>
  <si>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</si>
  <si>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</si>
  <si>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</si>
  <si>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</si>
  <si>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</si>
  <si>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</si>
  <si>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</si>
  <si>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</si>
  <si>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</si>
  <si>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</si>
  <si>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</si>
  <si>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</si>
  <si>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</si>
  <si>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</si>
  <si>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</si>
  <si>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</si>
  <si>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</si>
  <si>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</si>
  <si>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</si>
  <si>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</si>
  <si>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</si>
  <si>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</si>
  <si>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</si>
  <si>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</si>
  <si>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</si>
  <si>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</si>
  <si>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</si>
  <si>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</si>
  <si>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</si>
  <si>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</si>
  <si>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</si>
  <si>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</si>
  <si>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</si>
  <si>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</si>
  <si>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</si>
  <si>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</si>
  <si>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</si>
  <si>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</si>
  <si>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</si>
  <si>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</si>
  <si>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</si>
  <si>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</si>
  <si>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</si>
  <si>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</si>
  <si>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</si>
  <si>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</si>
  <si>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</si>
  <si>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</si>
  <si>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</si>
  <si>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</si>
  <si>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</si>
  <si>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</si>
  <si>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</si>
  <si>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</si>
  <si>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</si>
  <si>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</si>
  <si>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</si>
  <si>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</si>
  <si>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</si>
  <si>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</si>
  <si>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</si>
  <si>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</si>
  <si>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</si>
  <si>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</si>
  <si>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</si>
  <si>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</si>
  <si>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</si>
  <si>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</si>
  <si>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</si>
  <si>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</si>
  <si>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</si>
  <si>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</si>
  <si>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</si>
  <si>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</si>
  <si>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</si>
  <si>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</si>
  <si>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</si>
  <si>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</si>
  <si>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</si>
  <si>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</si>
  <si>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</si>
  <si>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</si>
  <si>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</si>
  <si>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</si>
  <si>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</si>
  <si>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</si>
  <si>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</si>
  <si>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</si>
  <si>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</si>
  <si>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</si>
  <si>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</si>
  <si>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</si>
  <si>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</si>
  <si>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</si>
  <si>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</si>
  <si>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</si>
  <si>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</si>
  <si>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</si>
  <si>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</si>
  <si>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</si>
  <si>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</si>
  <si>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</si>
  <si>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</si>
  <si>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</si>
  <si>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</si>
  <si>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</si>
  <si>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</si>
  <si>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</si>
  <si>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</si>
  <si>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</si>
  <si>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</si>
  <si>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</si>
  <si>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</si>
  <si>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</si>
  <si>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</si>
  <si>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</si>
  <si>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</si>
  <si>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</si>
  <si>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</si>
  <si>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</si>
  <si>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</si>
  <si>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</si>
  <si>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</si>
  <si>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</si>
  <si>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</si>
  <si>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</si>
  <si>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</si>
  <si>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</si>
  <si>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</si>
  <si>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</si>
  <si>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</si>
  <si>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</si>
  <si>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</si>
  <si>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</si>
  <si>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</si>
  <si>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</si>
  <si>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</si>
  <si>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</si>
  <si>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</si>
  <si>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</si>
  <si>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</si>
  <si>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</si>
  <si>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</si>
  <si>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</si>
  <si>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</si>
  <si>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</si>
  <si>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</si>
  <si>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</si>
  <si>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</si>
  <si>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</si>
  <si>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</si>
  <si>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</si>
  <si>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</si>
  <si>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</si>
  <si>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</si>
  <si>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</si>
  <si>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</si>
  <si>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</si>
  <si>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</si>
  <si>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</si>
  <si>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</si>
  <si>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</si>
  <si>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</si>
  <si>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</si>
  <si>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</si>
  <si>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</si>
  <si>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</si>
  <si>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</si>
  <si>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</si>
  <si>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</si>
  <si>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</si>
  <si>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</si>
  <si>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</si>
  <si>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</si>
  <si>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</si>
  <si>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</si>
  <si>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</si>
  <si>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</si>
  <si>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</si>
  <si>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</si>
  <si>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</si>
  <si>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</si>
  <si>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</si>
  <si>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</si>
  <si>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</si>
  <si>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</si>
  <si>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</si>
  <si>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</si>
  <si>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</si>
  <si>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</si>
  <si>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</si>
  <si>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</si>
  <si>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</si>
  <si>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</si>
  <si>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</si>
  <si>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</si>
  <si>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</si>
  <si>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</si>
  <si>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</si>
  <si>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</si>
  <si>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</si>
  <si>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</si>
  <si>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</si>
  <si>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</si>
  <si>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</si>
  <si>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</si>
  <si>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</si>
  <si>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</si>
  <si>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</si>
  <si>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</si>
  <si>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</si>
  <si>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</si>
  <si>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</si>
  <si>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</si>
  <si>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</si>
  <si>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</si>
  <si>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</si>
  <si>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</si>
  <si>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</si>
  <si>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</si>
  <si>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</si>
  <si>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</si>
  <si>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</si>
  <si>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</si>
  <si>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</si>
  <si>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</si>
  <si>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</si>
  <si>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</si>
  <si>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</si>
  <si>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</si>
  <si>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</si>
  <si>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</si>
  <si>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</si>
  <si>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</si>
  <si>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</si>
  <si>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</si>
  <si>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</si>
  <si>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</si>
  <si>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</si>
  <si>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</si>
  <si>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</si>
  <si>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</si>
  <si>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</si>
  <si>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</si>
  <si>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</si>
  <si>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</si>
  <si>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</si>
  <si>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</si>
  <si>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</si>
  <si>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</si>
  <si>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</si>
  <si>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</si>
  <si>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</si>
  <si>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</si>
  <si>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</si>
  <si>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</si>
  <si>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</si>
  <si>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</si>
  <si>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</si>
  <si>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</si>
  <si>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</si>
  <si>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</si>
  <si>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</si>
  <si>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</si>
  <si>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</si>
  <si>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</si>
  <si>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</si>
  <si>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</si>
  <si>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</si>
  <si>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</si>
  <si>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</si>
  <si>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</si>
  <si>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</si>
  <si>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</si>
  <si>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</si>
  <si>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</si>
  <si>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</si>
  <si>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</si>
  <si>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</si>
  <si>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</si>
  <si>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</si>
  <si>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</si>
  <si>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</si>
  <si>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</si>
  <si>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</si>
  <si>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</si>
  <si>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</si>
  <si>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</si>
  <si>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</si>
  <si>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</si>
  <si>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</si>
  <si>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</si>
  <si>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</si>
  <si>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</si>
  <si>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</si>
  <si>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</si>
  <si>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</si>
  <si>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</si>
  <si>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</si>
  <si>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</si>
  <si>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</si>
  <si>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</si>
  <si>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</si>
  <si>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</si>
  <si>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</si>
  <si>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</si>
  <si>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</si>
  <si>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</si>
  <si>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</si>
  <si>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</si>
  <si>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</si>
  <si>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</si>
  <si>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</si>
  <si>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</si>
  <si>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</si>
  <si>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</si>
  <si>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</si>
  <si>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</si>
  <si>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</si>
  <si>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</si>
  <si>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</si>
  <si>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</si>
  <si>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</si>
  <si>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</si>
  <si>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</si>
  <si>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</si>
  <si>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</si>
  <si>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</si>
  <si>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</si>
  <si>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</si>
  <si>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</si>
  <si>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</si>
  <si>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</si>
  <si>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</si>
  <si>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</si>
  <si>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</si>
  <si>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</si>
  <si>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</si>
  <si>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</si>
  <si>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</si>
  <si>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</si>
  <si>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</si>
  <si>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</si>
  <si>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</si>
  <si>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</si>
  <si>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</si>
  <si>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</si>
  <si>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</si>
  <si>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</si>
  <si>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</si>
  <si>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</si>
  <si>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</si>
  <si>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</si>
  <si>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</si>
  <si>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</si>
  <si>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</si>
  <si>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</si>
  <si>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</si>
  <si>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</si>
  <si>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</si>
  <si>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</si>
  <si>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</si>
  <si>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</si>
  <si>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</si>
  <si>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</si>
  <si>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</si>
  <si>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</si>
  <si>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</si>
  <si>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</si>
  <si>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</si>
  <si>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</si>
  <si>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</si>
  <si>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</si>
  <si>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</si>
  <si>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</si>
  <si>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</si>
  <si>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</si>
  <si>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</si>
  <si>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</si>
  <si>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</si>
  <si>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</si>
  <si>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</si>
  <si>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</si>
  <si>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</si>
  <si>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</si>
  <si>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</si>
  <si>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</si>
  <si>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</si>
  <si>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</si>
  <si>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</si>
  <si>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</si>
  <si>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</si>
  <si>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</si>
  <si>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</si>
  <si>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</si>
  <si>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</si>
  <si>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</si>
  <si>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</si>
  <si>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</si>
  <si>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</si>
  <si>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</si>
  <si>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</si>
  <si>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</si>
  <si>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</si>
  <si>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</si>
  <si>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</si>
  <si>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</si>
  <si>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</si>
  <si>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</si>
  <si>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</si>
  <si>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</si>
  <si>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</si>
  <si>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</si>
  <si>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</si>
  <si>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</si>
  <si>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</si>
  <si>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</si>
  <si>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</si>
  <si>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</si>
  <si>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</si>
  <si>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</si>
  <si>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</si>
  <si>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</si>
  <si>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</si>
  <si>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</si>
  <si>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</si>
  <si>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</si>
  <si>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</si>
  <si>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</si>
  <si>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</si>
  <si>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</si>
  <si>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</si>
  <si>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</si>
  <si>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</si>
  <si>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</si>
  <si>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</si>
  <si>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</si>
  <si>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</si>
  <si>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</si>
  <si>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</si>
  <si>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</si>
  <si>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</si>
  <si>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</si>
  <si>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</si>
  <si>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</si>
  <si>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</si>
  <si>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</si>
  <si>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</si>
  <si>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</si>
  <si>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</si>
  <si>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</si>
  <si>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</si>
  <si>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</si>
  <si>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</si>
  <si>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</si>
  <si>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</si>
  <si>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</si>
  <si>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</si>
  <si>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</si>
  <si>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</si>
  <si>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</si>
  <si>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</si>
  <si>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</si>
  <si>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</si>
  <si>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</si>
  <si>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</si>
  <si>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</si>
  <si>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</si>
  <si>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</si>
  <si>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</si>
  <si>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</si>
  <si>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</si>
  <si>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</si>
  <si>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</si>
  <si>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</si>
  <si>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</si>
  <si>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</si>
  <si>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</si>
  <si>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</si>
  <si>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</si>
  <si>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</si>
  <si>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</si>
  <si>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</si>
  <si>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</si>
  <si>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</si>
  <si>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</si>
  <si>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</si>
  <si>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</si>
  <si>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</si>
  <si>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</si>
  <si>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</si>
  <si>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</si>
  <si>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</si>
  <si>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</si>
  <si>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</si>
  <si>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</si>
  <si>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</si>
  <si>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</si>
  <si>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</si>
  <si>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</si>
  <si>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</si>
  <si>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</si>
  <si>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</si>
  <si>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</si>
  <si>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</si>
  <si>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</si>
  <si>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</si>
  <si>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</si>
  <si>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</si>
  <si>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</si>
  <si>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</si>
  <si>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</si>
  <si>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</si>
  <si>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</si>
  <si>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</si>
  <si>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</si>
  <si>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</si>
  <si>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</si>
  <si>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</si>
  <si>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</si>
  <si>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</si>
  <si>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</si>
  <si>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</si>
  <si>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</si>
  <si>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</si>
  <si>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</si>
  <si>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</si>
  <si>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</si>
  <si>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</si>
  <si>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</si>
  <si>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</si>
  <si>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</si>
  <si>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</si>
  <si>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</si>
  <si>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</si>
  <si>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</si>
  <si>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</si>
  <si>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</si>
  <si>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</si>
  <si>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</si>
  <si>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</si>
  <si>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</si>
  <si>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</si>
  <si>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</si>
  <si>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</si>
  <si>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</si>
  <si>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</si>
  <si>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</si>
  <si>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</si>
  <si>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</si>
  <si>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</si>
  <si>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</si>
  <si>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</si>
  <si>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</si>
  <si>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</si>
  <si>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</si>
  <si>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</si>
  <si>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</si>
  <si>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</si>
  <si>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</si>
  <si>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</si>
  <si>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</si>
  <si>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</si>
  <si>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</si>
  <si>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</si>
  <si>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</si>
  <si>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</si>
  <si>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</si>
  <si>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</si>
  <si>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</si>
  <si>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</si>
  <si>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</si>
  <si>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</si>
  <si>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</si>
  <si>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</si>
  <si>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</si>
  <si>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</si>
  <si>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</si>
  <si>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</si>
  <si>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</si>
  <si>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</si>
  <si>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</si>
  <si>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</si>
  <si>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</si>
  <si>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</si>
  <si>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</si>
  <si>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</si>
  <si>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</si>
  <si>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</si>
  <si>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</si>
  <si>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</si>
  <si>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</si>
  <si>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</si>
  <si>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</si>
  <si>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</si>
  <si>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</si>
  <si>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</si>
  <si>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</si>
  <si>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</si>
  <si>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</si>
  <si>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</si>
  <si>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</si>
  <si>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</si>
  <si>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</si>
  <si>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</si>
  <si>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</si>
  <si>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</si>
  <si>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</si>
  <si>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</si>
  <si>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</si>
  <si>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</si>
  <si>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</si>
  <si>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</si>
  <si>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</si>
  <si>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</si>
  <si>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</si>
  <si>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</si>
  <si>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</si>
  <si>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</si>
  <si>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</si>
  <si>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</si>
  <si>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</si>
  <si>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</si>
  <si>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</si>
  <si>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</si>
  <si>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</si>
  <si>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</si>
  <si>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</si>
  <si>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</si>
  <si>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</si>
  <si>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</si>
  <si>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</si>
  <si>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</si>
  <si>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</si>
  <si>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</si>
  <si>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</si>
  <si>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</si>
  <si>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</si>
  <si>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</si>
  <si>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</si>
  <si>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</si>
  <si>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</si>
  <si>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</si>
  <si>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</si>
  <si>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</si>
  <si>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</si>
  <si>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</si>
  <si>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</si>
  <si>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</si>
  <si>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</si>
  <si>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</si>
  <si>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</si>
  <si>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</si>
  <si>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</si>
  <si>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</si>
  <si>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</si>
  <si>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</si>
  <si>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</si>
  <si>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</si>
  <si>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</si>
  <si>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</si>
  <si>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</si>
  <si>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</si>
  <si>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</si>
  <si>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</si>
  <si>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</si>
  <si>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</si>
  <si>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</si>
  <si>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</si>
  <si>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</si>
  <si>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</si>
  <si>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</si>
  <si>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</si>
  <si>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</si>
  <si>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</si>
  <si>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</si>
  <si>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</si>
  <si>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</si>
  <si>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</si>
  <si>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</si>
  <si>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</si>
  <si>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</si>
  <si>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</si>
  <si>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</si>
  <si>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</si>
  <si>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</si>
  <si>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</si>
  <si>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</si>
  <si>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</si>
  <si>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</si>
  <si>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</si>
  <si>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</si>
  <si>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</si>
  <si>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</si>
  <si>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</si>
  <si>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</si>
  <si>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</si>
  <si>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</si>
  <si>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</si>
  <si>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</si>
  <si>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</si>
  <si>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</si>
  <si>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</si>
  <si>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</si>
  <si>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</si>
  <si>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</si>
  <si>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</si>
  <si>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</si>
  <si>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</si>
  <si>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</si>
  <si>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</si>
  <si>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</si>
  <si>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</si>
  <si>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</si>
  <si>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</si>
  <si>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</si>
  <si>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</si>
  <si>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</si>
  <si>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</si>
  <si>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</si>
  <si>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</si>
  <si>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</si>
  <si>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</si>
  <si>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</si>
  <si>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</si>
  <si>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</si>
  <si>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</si>
  <si>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</si>
  <si>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</si>
  <si>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</si>
  <si>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</si>
  <si>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</si>
  <si>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</si>
  <si>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</si>
  <si>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</si>
  <si>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</si>
  <si>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</si>
  <si>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</si>
  <si>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</si>
  <si>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</si>
  <si>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</si>
  <si>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</si>
  <si>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</si>
  <si>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</si>
  <si>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</si>
  <si>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</si>
  <si>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</si>
  <si>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</si>
  <si>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</si>
  <si>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</si>
  <si>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</si>
  <si>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</si>
  <si>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</si>
  <si>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</si>
  <si>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</si>
  <si>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</si>
  <si>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</si>
  <si>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</si>
  <si>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</si>
  <si>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</si>
  <si>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</si>
  <si>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</si>
  <si>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</si>
  <si>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</si>
  <si>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</si>
  <si>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</si>
  <si>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</si>
  <si>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</si>
  <si>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</si>
  <si>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</si>
  <si>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</si>
  <si>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</si>
  <si>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</si>
  <si>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</si>
  <si>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</si>
  <si>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</si>
  <si>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</si>
  <si>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</si>
  <si>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</si>
  <si>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</si>
  <si>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</si>
  <si>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</si>
  <si>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</si>
  <si>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</si>
  <si>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</si>
  <si>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</si>
  <si>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</si>
  <si>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</si>
  <si>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</si>
  <si>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</si>
  <si>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</si>
  <si>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</si>
  <si>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</si>
  <si>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</si>
  <si>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</si>
  <si>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</si>
  <si>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</si>
  <si>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</si>
  <si>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</si>
  <si>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</si>
  <si>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</si>
  <si>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</si>
  <si>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</si>
  <si>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</si>
  <si>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</si>
  <si>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</si>
  <si>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</si>
  <si>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</si>
  <si>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</si>
  <si>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</si>
  <si>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</si>
  <si>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</si>
  <si>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</si>
  <si>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</si>
  <si>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</si>
  <si>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</si>
  <si>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</si>
  <si>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</si>
  <si>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</si>
  <si>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</si>
  <si>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</si>
  <si>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</si>
  <si>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</si>
  <si>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</si>
  <si>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</si>
  <si>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</si>
  <si>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</si>
  <si>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</si>
  <si>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</si>
  <si>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</si>
  <si>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</si>
  <si>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</si>
  <si>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</si>
  <si>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</si>
  <si>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</si>
  <si>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</si>
  <si>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</si>
  <si>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</si>
  <si>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</si>
  <si>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</si>
  <si>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</si>
  <si>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</si>
  <si>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</si>
  <si>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</si>
  <si>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</si>
  <si>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</si>
  <si>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</si>
  <si>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</si>
  <si>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</si>
  <si>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</si>
  <si>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</si>
  <si>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</si>
  <si>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</si>
  <si>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</si>
  <si>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</si>
  <si>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</si>
  <si>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</si>
  <si>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</si>
  <si>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</si>
  <si>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</si>
  <si>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</si>
  <si>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</si>
  <si>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</si>
  <si>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</si>
  <si>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</si>
  <si>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</si>
  <si>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</si>
  <si>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</si>
  <si>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</si>
  <si>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</si>
  <si>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</si>
  <si>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</si>
  <si>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</si>
  <si>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</si>
  <si>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</si>
  <si>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</si>
  <si>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</si>
  <si>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</si>
  <si>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</si>
  <si>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</si>
  <si>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</si>
  <si>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</si>
  <si>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</si>
  <si>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</si>
  <si>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</si>
  <si>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</si>
  <si>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</si>
  <si>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</si>
  <si>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</si>
  <si>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</si>
  <si>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</si>
  <si>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</si>
  <si>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</si>
  <si>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</si>
  <si>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</si>
  <si>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</si>
  <si>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</si>
  <si>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</si>
  <si>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</si>
  <si>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</si>
  <si>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</si>
  <si>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</si>
  <si>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</si>
  <si>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</si>
  <si>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</si>
  <si>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</si>
  <si>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</si>
  <si>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</si>
  <si>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</si>
  <si>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</si>
  <si>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</si>
  <si>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</si>
  <si>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</si>
  <si>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</si>
  <si>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</si>
  <si>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</si>
  <si>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</si>
  <si>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</si>
  <si>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</si>
  <si>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</si>
  <si>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</si>
  <si>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</si>
  <si>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</si>
  <si>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</si>
  <si>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</si>
  <si>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</si>
  <si>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</si>
  <si>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</si>
  <si>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</si>
  <si>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</si>
  <si>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</si>
  <si>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</si>
  <si>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</si>
  <si>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</si>
  <si>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</si>
  <si>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</si>
  <si>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</si>
  <si>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</si>
  <si>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</si>
  <si>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</si>
  <si>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</si>
  <si>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</si>
  <si>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</si>
  <si>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</si>
  <si>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</si>
  <si>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</si>
  <si>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</si>
  <si>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</si>
  <si>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</si>
  <si>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</si>
  <si>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</si>
  <si>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</si>
  <si>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</si>
  <si>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</si>
  <si>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</si>
  <si>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</si>
  <si>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</si>
  <si>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</si>
  <si>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</si>
  <si>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</si>
  <si>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</si>
  <si>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</si>
  <si>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</si>
  <si>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</si>
  <si>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</si>
  <si>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</si>
  <si>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</si>
  <si>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</si>
  <si>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</si>
  <si>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</si>
  <si>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</si>
  <si>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</si>
  <si>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</si>
  <si>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</si>
  <si>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</si>
  <si>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</si>
  <si>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</si>
  <si>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</si>
  <si>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</si>
  <si>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</si>
  <si>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</si>
  <si>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</si>
  <si>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</si>
  <si>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</si>
  <si>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</si>
  <si>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</si>
  <si>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</si>
  <si>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</si>
  <si>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</si>
  <si>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</si>
  <si>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</si>
  <si>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</si>
  <si>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</si>
  <si>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</si>
  <si>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</si>
  <si>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</si>
  <si>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</si>
  <si>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</si>
  <si>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</si>
  <si>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</si>
  <si>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</si>
  <si>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</si>
  <si>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</si>
  <si>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</si>
  <si>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</si>
  <si>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</si>
  <si>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</si>
  <si>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</si>
  <si>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</si>
  <si>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</si>
  <si>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</si>
  <si>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</si>
  <si>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</si>
  <si>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</si>
  <si>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</si>
  <si>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</si>
  <si>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</si>
  <si>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</si>
  <si>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</si>
  <si>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</si>
  <si>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</si>
  <si>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</si>
  <si>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</si>
  <si>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</si>
  <si>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</si>
  <si>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</si>
  <si>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</si>
  <si>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</si>
  <si>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</si>
  <si>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</si>
  <si>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</si>
  <si>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</si>
  <si>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</si>
  <si>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</si>
  <si>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</si>
  <si>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</si>
  <si>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</si>
  <si>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</si>
  <si>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</si>
  <si>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</si>
  <si>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</si>
  <si>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</si>
  <si>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</si>
  <si>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</si>
  <si>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</si>
  <si>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</si>
  <si>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</si>
  <si>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</si>
  <si>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</si>
  <si>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</si>
  <si>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</si>
  <si>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</si>
  <si>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</si>
  <si>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</si>
  <si>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</si>
  <si>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</si>
  <si>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</si>
  <si>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</si>
  <si>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</si>
  <si>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</si>
  <si>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</si>
  <si>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</si>
  <si>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</si>
  <si>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</si>
  <si>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</si>
  <si>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</si>
  <si>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</si>
  <si>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</si>
  <si>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</si>
  <si>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</si>
  <si>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</si>
  <si>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</si>
  <si>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</si>
  <si>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</si>
  <si>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</si>
  <si>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</si>
  <si>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</si>
  <si>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</si>
  <si>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</si>
  <si>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</si>
  <si>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</si>
  <si>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</si>
  <si>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</si>
  <si>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</si>
  <si>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</si>
  <si>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</si>
  <si>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</si>
  <si>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</si>
  <si>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</si>
  <si>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</si>
  <si>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</si>
  <si>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</si>
  <si>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</si>
  <si>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</si>
  <si>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</si>
  <si>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</si>
  <si>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</si>
  <si>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</si>
  <si>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</si>
  <si>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</si>
  <si>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</si>
  <si>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</si>
  <si>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</si>
  <si>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</si>
  <si>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</si>
  <si>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</si>
  <si>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</si>
  <si>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</si>
  <si>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</si>
  <si>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</si>
  <si>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</si>
  <si>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</si>
  <si>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</si>
  <si>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</si>
  <si>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</si>
  <si>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</si>
  <si>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</si>
  <si>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</si>
  <si>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</si>
  <si>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</si>
  <si>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</si>
  <si>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</si>
  <si>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</si>
  <si>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</si>
  <si>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</si>
  <si>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</si>
  <si>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</si>
  <si>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</si>
  <si>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</si>
  <si>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</si>
  <si>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</si>
  <si>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</si>
  <si>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</si>
  <si>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</si>
  <si>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</si>
  <si>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</si>
  <si>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</si>
  <si>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</si>
  <si>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</si>
  <si>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</si>
  <si>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</si>
  <si>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</si>
  <si>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</si>
  <si>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</si>
  <si>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</si>
  <si>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</si>
  <si>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</si>
  <si>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</si>
  <si>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</si>
  <si>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</si>
  <si>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</si>
  <si>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</si>
  <si>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</si>
  <si>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</si>
  <si>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</si>
  <si>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</si>
  <si>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</si>
  <si>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</si>
  <si>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</si>
  <si>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</si>
  <si>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</si>
  <si>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</si>
  <si>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</si>
  <si>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</si>
  <si>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</si>
  <si>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</si>
  <si>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</si>
  <si>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</si>
  <si>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</si>
  <si>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</si>
  <si>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</si>
  <si>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</si>
  <si>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</si>
  <si>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</si>
  <si>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</si>
  <si>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</si>
  <si>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</si>
  <si>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</si>
  <si>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</si>
  <si>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</si>
  <si>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</si>
  <si>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</si>
  <si>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</si>
  <si>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</si>
  <si>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</si>
  <si>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</si>
  <si>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</si>
  <si>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</si>
  <si>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</si>
  <si>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</si>
  <si>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</si>
  <si>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</si>
  <si>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</si>
  <si>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</si>
  <si>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</si>
  <si>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</si>
  <si>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</si>
  <si>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</si>
  <si>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</si>
  <si>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</si>
  <si>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</si>
  <si>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</si>
  <si>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</si>
  <si>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</si>
  <si>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</si>
  <si>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</si>
  <si>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</si>
  <si>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</si>
  <si>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</si>
  <si>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</si>
  <si>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</si>
  <si>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</si>
  <si>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</si>
  <si>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</si>
  <si>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</si>
  <si>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</si>
  <si>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</si>
  <si>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</si>
  <si>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</si>
  <si>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</si>
  <si>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</si>
  <si>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</si>
  <si>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</si>
  <si>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</si>
  <si>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</si>
  <si>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</si>
  <si>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</si>
  <si>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</si>
  <si>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</si>
  <si>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</si>
  <si>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</si>
  <si>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</si>
  <si>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</si>
  <si>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</si>
  <si>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</si>
  <si>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</si>
  <si>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</si>
  <si>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</si>
  <si>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</si>
  <si>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</si>
  <si>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</si>
  <si>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</si>
  <si>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</si>
  <si>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</si>
  <si>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</si>
  <si>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</si>
  <si>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</si>
  <si>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</si>
  <si>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</si>
  <si>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</si>
  <si>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</si>
  <si>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</si>
  <si>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</si>
  <si>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</si>
  <si>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</si>
  <si>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</si>
  <si>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</si>
  <si>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</si>
  <si>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</si>
  <si>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</si>
  <si>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</si>
  <si>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</si>
  <si>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</si>
  <si>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</si>
  <si>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</si>
  <si>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</si>
  <si>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</si>
  <si>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</si>
  <si>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</si>
  <si>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</si>
  <si>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</si>
  <si>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</si>
  <si>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</si>
  <si>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</si>
  <si>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</si>
  <si>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</si>
  <si>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</si>
  <si>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</si>
  <si>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</si>
  <si>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</si>
  <si>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</si>
  <si>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</si>
  <si>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</si>
  <si>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</si>
  <si>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</si>
  <si>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</si>
  <si>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</si>
  <si>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</si>
  <si>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</si>
  <si>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</si>
  <si>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</si>
  <si>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</si>
  <si>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</si>
  <si>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</si>
  <si>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</si>
  <si>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</si>
  <si>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</si>
  <si>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</si>
  <si>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</si>
  <si>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</si>
  <si>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</si>
  <si>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</si>
  <si>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</si>
  <si>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</si>
  <si>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</si>
  <si>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</si>
  <si>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</si>
  <si>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</si>
  <si>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</si>
  <si>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</si>
  <si>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</si>
  <si>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</si>
  <si>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</si>
  <si>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</si>
  <si>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</si>
  <si>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</si>
  <si>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</si>
  <si>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</si>
  <si>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</si>
  <si>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</si>
  <si>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</si>
  <si>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</si>
  <si>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</si>
  <si>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</si>
  <si>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</si>
  <si>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</si>
  <si>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</si>
  <si>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</si>
  <si>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</si>
  <si>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</si>
  <si>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</si>
  <si>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</si>
  <si>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</si>
  <si>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</si>
  <si>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</si>
  <si>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</si>
  <si>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</si>
  <si>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</si>
  <si>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</si>
  <si>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</si>
  <si>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</si>
  <si>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</si>
  <si>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</si>
  <si>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</si>
  <si>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</si>
  <si>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</si>
  <si>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</si>
  <si>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</si>
  <si>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</si>
  <si>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</si>
  <si>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</si>
  <si>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</si>
  <si>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</si>
  <si>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</si>
  <si>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</si>
  <si>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</si>
  <si>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</si>
  <si>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</si>
  <si>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</si>
  <si>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</si>
  <si>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</si>
  <si>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</si>
  <si>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</si>
  <si>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</si>
  <si>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</si>
  <si>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</si>
  <si>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</si>
  <si>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</si>
  <si>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</si>
  <si>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</si>
  <si>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</si>
  <si>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</si>
  <si>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</si>
  <si>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</si>
  <si>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</si>
  <si>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</si>
  <si>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</si>
  <si>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</si>
  <si>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</si>
  <si>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</si>
  <si>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</si>
  <si>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</si>
  <si>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</si>
  <si>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</si>
  <si>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</si>
  <si>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</si>
  <si>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</si>
  <si>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</si>
  <si>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</si>
  <si>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</si>
  <si>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</si>
  <si>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</si>
  <si>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</si>
  <si>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</si>
  <si>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</si>
  <si>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</si>
  <si>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</si>
  <si>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</si>
  <si>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</si>
  <si>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</si>
  <si>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</si>
  <si>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</si>
  <si>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</si>
  <si>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</si>
  <si>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</si>
  <si>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</si>
  <si>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</si>
  <si>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</si>
  <si>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</si>
  <si>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</si>
  <si>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</si>
  <si>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</si>
  <si>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</si>
  <si>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</si>
  <si>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</si>
  <si>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</si>
  <si>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</si>
  <si>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</si>
  <si>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</si>
  <si>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</si>
  <si>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</si>
  <si>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</si>
  <si>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</si>
  <si>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</si>
  <si>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</si>
  <si>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</si>
  <si>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</si>
  <si>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</si>
  <si>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</si>
  <si>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</si>
  <si>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</si>
  <si>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</si>
  <si>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</si>
  <si>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</si>
  <si>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</si>
  <si>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</si>
  <si>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</si>
  <si>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</si>
  <si>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</si>
  <si>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</si>
  <si>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</si>
  <si>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</si>
  <si>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</si>
  <si>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</si>
  <si>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</si>
  <si>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</si>
  <si>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</si>
  <si>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</si>
  <si>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</si>
  <si>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</si>
  <si>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</si>
  <si>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</si>
  <si>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</si>
  <si>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</si>
  <si>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</si>
  <si>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</si>
  <si>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</si>
  <si>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</si>
  <si>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</si>
  <si>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</si>
  <si>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</si>
  <si>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</si>
  <si>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</si>
  <si>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</si>
  <si>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</si>
  <si>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</si>
  <si>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</si>
  <si>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</si>
  <si>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</si>
  <si>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</si>
  <si>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</si>
  <si>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</si>
  <si>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</si>
  <si>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</si>
  <si>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</si>
  <si>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</si>
  <si>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</si>
  <si>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</si>
  <si>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</si>
  <si>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</si>
  <si>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</si>
  <si>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</si>
  <si>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</si>
  <si>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</si>
  <si>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</si>
  <si>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</si>
  <si>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</si>
  <si>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</si>
  <si>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</si>
  <si>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</si>
  <si>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</si>
  <si>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</si>
  <si>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</si>
  <si>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</si>
  <si>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</si>
  <si>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</si>
  <si>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</si>
  <si>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</si>
  <si>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</si>
  <si>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</si>
  <si>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</si>
  <si>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</si>
  <si>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</si>
  <si>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</si>
  <si>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</si>
  <si>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</si>
  <si>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</si>
  <si>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</si>
  <si>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</si>
  <si>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</si>
  <si>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</si>
  <si>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</si>
  <si>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</si>
  <si>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</si>
  <si>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</si>
  <si>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</si>
  <si>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</si>
  <si>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</si>
  <si>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</si>
  <si>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</si>
  <si>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</si>
  <si>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</si>
  <si>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</si>
  <si>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</si>
  <si>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</si>
  <si>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</si>
  <si>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</si>
  <si>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</si>
  <si>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</si>
  <si>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</si>
  <si>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</si>
  <si>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</si>
  <si>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</si>
  <si>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</si>
  <si>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</si>
  <si>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</si>
  <si>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</si>
  <si>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</si>
  <si>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</si>
  <si>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</si>
  <si>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</si>
  <si>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</si>
  <si>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</si>
  <si>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</si>
  <si>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</si>
  <si>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</si>
  <si>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</si>
  <si>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</si>
  <si>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</si>
  <si>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</si>
  <si>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</si>
  <si>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</si>
  <si>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</si>
  <si>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</si>
  <si>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</si>
  <si>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</si>
  <si>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</si>
  <si>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</si>
  <si>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</si>
  <si>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</si>
  <si>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</si>
  <si>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</si>
  <si>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</si>
  <si>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</si>
  <si>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</si>
  <si>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</si>
  <si>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</si>
  <si>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</si>
  <si>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</si>
  <si>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</si>
  <si>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</si>
  <si>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</si>
  <si>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</si>
  <si>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</si>
  <si>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</si>
  <si>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</si>
  <si>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</si>
  <si>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</si>
  <si>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</si>
  <si>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</si>
  <si>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</si>
  <si>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</si>
  <si>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</si>
  <si>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</si>
  <si>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</si>
  <si>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</si>
  <si>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</si>
  <si>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</si>
  <si>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</si>
  <si>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</si>
  <si>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</si>
  <si>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</si>
  <si>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</si>
  <si>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</si>
  <si>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</si>
  <si>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</si>
  <si>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</si>
  <si>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</si>
  <si>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</si>
  <si>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</si>
  <si>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</si>
  <si>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</si>
  <si>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</si>
  <si>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</si>
  <si>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</si>
  <si>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</si>
  <si>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</si>
  <si>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</si>
  <si>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</si>
  <si>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</si>
  <si>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</si>
  <si>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</si>
  <si>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</si>
  <si>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</si>
  <si>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</si>
  <si>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</si>
  <si>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</si>
  <si>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</si>
  <si>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</si>
  <si>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</si>
  <si>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</si>
  <si>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</si>
  <si>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</si>
  <si>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</si>
  <si>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</si>
  <si>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</si>
  <si>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</si>
  <si>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</si>
  <si>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</si>
  <si>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</si>
  <si>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</si>
  <si>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</si>
  <si>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</si>
  <si>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</si>
  <si>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</si>
  <si>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</si>
  <si>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</si>
  <si>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</si>
  <si>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</si>
  <si>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</si>
  <si>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</si>
  <si>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</si>
  <si>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</si>
  <si>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</si>
  <si>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</si>
  <si>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</si>
  <si>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</si>
  <si>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</si>
  <si>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</si>
  <si>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</si>
  <si>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</si>
  <si>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</si>
  <si>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</si>
  <si>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</si>
  <si>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</si>
  <si>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</si>
  <si>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</si>
  <si>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</si>
  <si>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</si>
  <si>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</si>
  <si>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</si>
  <si>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</si>
  <si>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</si>
  <si>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</si>
  <si>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</si>
  <si>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</si>
  <si>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</si>
  <si>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</si>
  <si>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</si>
  <si>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</si>
  <si>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</si>
  <si>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</si>
  <si>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</si>
  <si>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</si>
  <si>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</si>
  <si>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</si>
  <si>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</si>
  <si>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</si>
  <si>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</si>
  <si>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</si>
  <si>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</si>
  <si>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</si>
  <si>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</si>
  <si>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</si>
  <si>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</si>
  <si>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</si>
  <si>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</si>
  <si>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</si>
  <si>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</si>
  <si>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</si>
  <si>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</si>
  <si>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</si>
  <si>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</si>
  <si>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</si>
  <si>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</si>
  <si>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</si>
  <si>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</si>
  <si>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</si>
  <si>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</si>
  <si>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</si>
  <si>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</si>
  <si>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</si>
  <si>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</si>
  <si>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</si>
  <si>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</si>
  <si>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</si>
  <si>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</si>
  <si>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</si>
  <si>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</si>
  <si>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</si>
  <si>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</si>
  <si>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</si>
  <si>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</si>
  <si>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</si>
  <si>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</si>
  <si>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</si>
  <si>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</si>
  <si>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</si>
  <si>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</si>
  <si>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</si>
  <si>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</si>
  <si>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</si>
  <si>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</si>
  <si>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</si>
  <si>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</si>
  <si>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</si>
  <si>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</si>
  <si>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</si>
  <si>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</si>
  <si>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</si>
  <si>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</si>
  <si>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</si>
  <si>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</si>
  <si>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</si>
  <si>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</si>
  <si>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</si>
  <si>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</si>
  <si>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</si>
  <si>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</si>
  <si>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</si>
  <si>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</si>
  <si>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</si>
  <si>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</si>
  <si>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</si>
  <si>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</si>
  <si>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</si>
  <si>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</si>
  <si>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</si>
  <si>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</si>
  <si>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</si>
  <si>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</si>
  <si>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</si>
  <si>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</si>
  <si>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</si>
  <si>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</si>
  <si>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</si>
  <si>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</si>
  <si>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</si>
  <si>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</si>
  <si>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</si>
  <si>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</si>
  <si>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</si>
  <si>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</si>
  <si>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</si>
  <si>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</si>
  <si>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</si>
  <si>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</si>
  <si>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</si>
  <si>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</si>
  <si>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</si>
  <si>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</si>
  <si>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</si>
  <si>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</si>
  <si>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</si>
  <si>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</si>
  <si>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</si>
  <si>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</si>
  <si>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</si>
  <si>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</si>
  <si>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</si>
  <si>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</si>
  <si>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</si>
  <si>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</si>
  <si>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</si>
  <si>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</si>
  <si>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</si>
  <si>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</si>
  <si>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</si>
  <si>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</si>
  <si>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</si>
  <si>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</si>
  <si>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</si>
  <si>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</si>
  <si>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</si>
  <si>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</si>
  <si>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</si>
  <si>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</si>
  <si>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</si>
  <si>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</si>
  <si>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</si>
  <si>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</si>
  <si>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</si>
  <si>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</si>
  <si>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</si>
  <si>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</si>
  <si>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</si>
  <si>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</si>
  <si>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</si>
  <si>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</si>
  <si>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</si>
  <si>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</si>
  <si>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</si>
  <si>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</si>
  <si>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</si>
  <si>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</si>
  <si>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</si>
  <si>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</si>
  <si>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</si>
  <si>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</si>
  <si>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</si>
  <si>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</si>
  <si>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</si>
  <si>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</si>
  <si>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</si>
  <si>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</si>
  <si>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</si>
  <si>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</si>
  <si>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</si>
  <si>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</si>
  <si>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</si>
  <si>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</si>
  <si>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</si>
  <si>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</si>
  <si>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</si>
  <si>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</si>
  <si>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</si>
  <si>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</si>
  <si>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</si>
  <si>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</si>
  <si>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</si>
  <si>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</si>
  <si>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</si>
  <si>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</si>
  <si>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</si>
  <si>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</si>
  <si>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</si>
  <si>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</si>
  <si>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</si>
  <si>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</si>
  <si>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</si>
  <si>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</si>
  <si>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</si>
  <si>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</si>
  <si>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</si>
  <si>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</si>
  <si>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</si>
  <si>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</si>
  <si>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</si>
  <si>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</si>
  <si>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</si>
  <si>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</si>
  <si>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</si>
  <si>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</si>
  <si>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</si>
  <si>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</si>
  <si>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</si>
  <si>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</si>
  <si>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</si>
  <si>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</si>
  <si>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</si>
  <si>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</si>
  <si>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</si>
  <si>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</si>
  <si>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</si>
  <si>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</si>
  <si>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</si>
  <si>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</si>
  <si>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</si>
  <si>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</si>
  <si>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</si>
  <si>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</si>
  <si>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</si>
  <si>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</si>
  <si>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</si>
  <si>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</si>
  <si>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</si>
  <si>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</si>
  <si>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</si>
  <si>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</si>
  <si>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</si>
  <si>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</si>
  <si>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</si>
  <si>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</si>
  <si>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</si>
  <si>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</si>
  <si>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</si>
  <si>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</si>
  <si>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</si>
  <si>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</si>
  <si>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</si>
  <si>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</si>
  <si>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</si>
  <si>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</si>
  <si>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</si>
  <si>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</si>
  <si>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</si>
  <si>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</si>
  <si>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</si>
  <si>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</si>
  <si>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</si>
  <si>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</si>
  <si>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</si>
  <si>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</si>
  <si>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</si>
  <si>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</si>
  <si>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</si>
  <si>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</si>
  <si>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</si>
  <si>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</si>
  <si>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</si>
  <si>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</si>
  <si>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</si>
  <si>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</si>
  <si>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</si>
  <si>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</si>
  <si>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</si>
  <si>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</si>
  <si>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</si>
  <si>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</si>
  <si>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</si>
  <si>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</si>
  <si>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</si>
  <si>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</si>
  <si>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</si>
  <si>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</si>
  <si>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</si>
  <si>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</si>
  <si>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</si>
  <si>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</si>
  <si>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</si>
  <si>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</si>
  <si>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</si>
  <si>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</si>
  <si>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</si>
  <si>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</si>
  <si>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</si>
  <si>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</si>
  <si>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</si>
  <si>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</si>
  <si>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</si>
  <si>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</si>
  <si>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</si>
  <si>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</si>
  <si>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</si>
  <si>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</si>
  <si>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</si>
  <si>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</si>
  <si>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</si>
  <si>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</si>
  <si>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</si>
  <si>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</si>
  <si>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</si>
  <si>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</si>
  <si>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</si>
  <si>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</si>
  <si>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</si>
  <si>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</si>
  <si>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</si>
  <si>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</si>
  <si>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</si>
  <si>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</si>
  <si>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</si>
  <si>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</si>
  <si>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</si>
  <si>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</si>
  <si>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</si>
  <si>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</si>
  <si>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</si>
  <si>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</si>
  <si>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</si>
  <si>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</si>
  <si>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</si>
  <si>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</si>
  <si>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</si>
  <si>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</si>
  <si>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</si>
  <si>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</si>
  <si>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</si>
  <si>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</si>
  <si>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</si>
  <si>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</si>
  <si>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</si>
  <si>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</si>
  <si>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</si>
  <si>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</si>
  <si>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</si>
  <si>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</si>
  <si>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</si>
  <si>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</si>
  <si>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</si>
  <si>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</si>
  <si>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</si>
  <si>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</si>
  <si>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</si>
  <si>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</si>
  <si>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</si>
  <si>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</si>
  <si>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</si>
  <si>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</si>
  <si>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</si>
  <si>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</si>
  <si>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</si>
  <si>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</si>
  <si>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</si>
  <si>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</si>
  <si>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</si>
  <si>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</si>
  <si>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</si>
  <si>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</si>
  <si>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</si>
  <si>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</si>
  <si>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</si>
  <si>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</si>
  <si>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</si>
  <si>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</si>
  <si>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</si>
  <si>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</si>
  <si>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</si>
  <si>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</si>
  <si>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</si>
  <si>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</si>
  <si>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</si>
  <si>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</si>
  <si>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</si>
  <si>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</si>
  <si>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</si>
  <si>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</si>
  <si>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</si>
  <si>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</si>
  <si>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</si>
  <si>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</si>
  <si>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</si>
  <si>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</si>
  <si>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</si>
  <si>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</si>
  <si>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</si>
  <si>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</si>
  <si>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</si>
  <si>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</si>
  <si>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</si>
  <si>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</si>
  <si>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</si>
  <si>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</si>
  <si>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</si>
  <si>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</si>
  <si>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</si>
  <si>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</si>
  <si>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</si>
  <si>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</si>
  <si>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</si>
  <si>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</si>
  <si>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</si>
  <si>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</si>
  <si>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</si>
  <si>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</si>
  <si>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</si>
  <si>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</si>
  <si>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</si>
  <si>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</si>
  <si>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</si>
  <si>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</si>
  <si>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</si>
  <si>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</si>
  <si>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</si>
  <si>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</si>
  <si>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</si>
  <si>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</si>
  <si>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</si>
  <si>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</si>
  <si>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</si>
  <si>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</si>
  <si>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</si>
  <si>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</si>
  <si>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</si>
  <si>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</si>
  <si>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</si>
  <si>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</si>
  <si>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</si>
  <si>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</si>
  <si>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</si>
  <si>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</si>
  <si>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</si>
  <si>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</si>
  <si>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</si>
  <si>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</si>
  <si>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</si>
  <si>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</si>
  <si>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</si>
  <si>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</si>
  <si>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</si>
  <si>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</si>
  <si>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</si>
  <si>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</si>
  <si>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</si>
  <si>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</si>
  <si>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</si>
  <si>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</si>
  <si>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</si>
  <si>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</si>
  <si>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</si>
  <si>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</si>
  <si>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</si>
  <si>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</si>
  <si>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</si>
  <si>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</si>
  <si>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</si>
  <si>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</si>
  <si>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</si>
  <si>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</si>
  <si>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</si>
  <si>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</si>
  <si>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</si>
  <si>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</si>
  <si>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</si>
  <si>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</si>
  <si>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</si>
  <si>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</si>
  <si>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</si>
  <si>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</si>
  <si>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</si>
  <si>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</si>
  <si>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</si>
  <si>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</si>
  <si>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</si>
  <si>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</si>
  <si>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</si>
  <si>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</si>
  <si>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</si>
  <si>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</si>
  <si>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</si>
  <si>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</si>
  <si>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</si>
  <si>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</si>
  <si>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</si>
  <si>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</si>
  <si>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</si>
  <si>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</si>
  <si>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</si>
  <si>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</si>
  <si>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</si>
  <si>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</si>
  <si>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</si>
  <si>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</si>
  <si>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</si>
  <si>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</si>
  <si>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</si>
  <si>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</si>
  <si>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</si>
  <si>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</si>
  <si>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</si>
  <si>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</si>
  <si>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</si>
  <si>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</si>
  <si>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</si>
  <si>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</si>
  <si>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</si>
  <si>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</si>
  <si>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</si>
  <si>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</si>
  <si>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</si>
  <si>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</si>
  <si>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</si>
  <si>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</si>
  <si>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</si>
  <si>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</si>
  <si>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</si>
  <si>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</si>
  <si>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</si>
  <si>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</si>
  <si>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</si>
  <si>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</si>
  <si>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</si>
  <si>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</si>
  <si>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</si>
  <si>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</si>
  <si>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</si>
  <si>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</si>
  <si>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</si>
  <si>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</si>
  <si>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</si>
  <si>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</si>
  <si>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</si>
  <si>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</si>
  <si>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</si>
  <si>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</si>
  <si>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</si>
  <si>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</si>
  <si>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</si>
  <si>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</si>
  <si>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</si>
  <si>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</si>
  <si>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</si>
  <si>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</si>
  <si>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</si>
  <si>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</si>
  <si>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</si>
  <si>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</si>
  <si>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</si>
  <si>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</si>
  <si>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</si>
  <si>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</si>
  <si>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</si>
  <si>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</si>
  <si>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</si>
  <si>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</si>
  <si>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</si>
  <si>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</si>
  <si>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</si>
  <si>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</si>
  <si>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</si>
  <si>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</si>
  <si>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</si>
  <si>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</si>
  <si>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</si>
  <si>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</si>
  <si>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</si>
  <si>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</si>
  <si>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</si>
  <si>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</si>
  <si>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</si>
  <si>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</si>
  <si>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</si>
  <si>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</si>
  <si>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</si>
  <si>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</si>
  <si>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</si>
  <si>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</si>
  <si>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</si>
  <si>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</si>
  <si>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</si>
  <si>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</si>
  <si>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</si>
  <si>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</si>
  <si>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</si>
  <si>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</si>
  <si>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</si>
  <si>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</si>
  <si>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</si>
  <si>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</si>
  <si>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</si>
  <si>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</si>
  <si>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</si>
  <si>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</si>
  <si>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</si>
  <si>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</si>
  <si>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</si>
  <si>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</si>
  <si>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</si>
  <si>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</si>
  <si>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</si>
  <si>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</si>
  <si>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</si>
  <si>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</si>
  <si>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</si>
  <si>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</si>
  <si>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</si>
  <si>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</si>
  <si>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</si>
  <si>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</si>
  <si>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</si>
  <si>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</si>
  <si>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</si>
  <si>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</si>
  <si>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</si>
  <si>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</si>
  <si>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</si>
  <si>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</si>
  <si>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</si>
  <si>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</si>
  <si>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</si>
  <si>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</si>
  <si>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</si>
  <si>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</si>
  <si>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</si>
  <si>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</si>
  <si>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</si>
  <si>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</si>
  <si>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</si>
  <si>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</si>
  <si>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</si>
  <si>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</si>
  <si>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</si>
  <si>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</si>
  <si>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</si>
  <si>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</si>
  <si>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</si>
  <si>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</si>
  <si>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</si>
  <si>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</si>
  <si>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</si>
  <si>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</si>
  <si>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</si>
  <si>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</si>
  <si>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</si>
  <si>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</si>
  <si>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</si>
  <si>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</si>
  <si>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</si>
  <si>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</si>
  <si>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</si>
  <si>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</si>
  <si>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</si>
  <si>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</si>
  <si>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</si>
  <si>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</si>
  <si>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</si>
  <si>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</si>
  <si>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</si>
  <si>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</si>
  <si>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</si>
  <si>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</si>
  <si>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</si>
  <si>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</si>
  <si>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</si>
  <si>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</si>
  <si>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</si>
  <si>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</si>
  <si>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</si>
  <si>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</si>
  <si>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</si>
  <si>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</si>
  <si>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</si>
  <si>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</si>
  <si>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</si>
  <si>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</si>
  <si>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</si>
  <si>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</si>
  <si>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</si>
  <si>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</si>
  <si>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</si>
  <si>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</si>
  <si>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</si>
  <si>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</si>
  <si>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</si>
  <si>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</si>
  <si>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</si>
  <si>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</si>
  <si>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</si>
  <si>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</si>
  <si>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</si>
  <si>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</si>
  <si>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</si>
  <si>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</si>
  <si>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</si>
  <si>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</si>
  <si>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</si>
  <si>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</si>
  <si>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</si>
  <si>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</si>
  <si>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</si>
  <si>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</si>
  <si>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</si>
  <si>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</si>
  <si>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</si>
  <si>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</si>
  <si>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</si>
  <si>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</si>
  <si>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</si>
  <si>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</si>
  <si>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</si>
  <si>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</si>
  <si>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</si>
  <si>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</si>
  <si>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</si>
  <si>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</si>
  <si>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</si>
  <si>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</si>
  <si>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</si>
  <si>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</si>
  <si>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</si>
  <si>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</si>
  <si>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</si>
  <si>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</si>
  <si>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</si>
  <si>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</si>
  <si>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</si>
  <si>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</si>
  <si>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</si>
  <si>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</si>
  <si>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</si>
  <si>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</si>
  <si>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</si>
  <si>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</si>
  <si>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</si>
  <si>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</si>
  <si>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</si>
  <si>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</si>
  <si>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</si>
  <si>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</si>
  <si>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</si>
  <si>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</si>
  <si>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</si>
  <si>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</si>
  <si>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</si>
  <si>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</si>
  <si>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</si>
  <si>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</si>
  <si>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</si>
  <si>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</si>
  <si>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</si>
  <si>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</si>
  <si>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</si>
  <si>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</si>
  <si>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</si>
  <si>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</si>
  <si>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</si>
  <si>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</si>
  <si>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</si>
  <si>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</si>
  <si>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</si>
  <si>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</si>
  <si>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</si>
  <si>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</si>
  <si>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</si>
  <si>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</si>
  <si>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</si>
  <si>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</si>
  <si>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</si>
  <si>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</si>
  <si>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</si>
  <si>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</si>
  <si>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</si>
  <si>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</si>
  <si>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</si>
  <si>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</si>
  <si>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</si>
  <si>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</si>
  <si>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</si>
  <si>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</si>
  <si>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</si>
  <si>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</si>
  <si>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</si>
  <si>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</si>
  <si>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</si>
  <si>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</si>
  <si>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</si>
  <si>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</si>
  <si>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</si>
  <si>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</si>
  <si>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</si>
  <si>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</si>
  <si>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</si>
  <si>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</si>
  <si>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</si>
  <si>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</si>
  <si>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</si>
  <si>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</si>
  <si>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</si>
  <si>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</si>
  <si>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</si>
  <si>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</si>
  <si>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</si>
  <si>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</si>
  <si>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</si>
  <si>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</si>
  <si>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</si>
  <si>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</si>
  <si>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</si>
  <si>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</si>
  <si>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</si>
  <si>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</si>
  <si>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</si>
  <si>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</si>
  <si>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</si>
  <si>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</si>
  <si>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</si>
  <si>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</si>
  <si>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</si>
  <si>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</si>
  <si>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</si>
  <si>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</si>
  <si>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</si>
  <si>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</si>
  <si>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</si>
  <si>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</si>
  <si>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</si>
  <si>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</si>
  <si>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</si>
  <si>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</si>
  <si>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</si>
  <si>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</si>
  <si>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</si>
  <si>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</si>
  <si>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</si>
  <si>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</si>
  <si>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</si>
  <si>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</si>
  <si>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</si>
  <si>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</si>
  <si>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</si>
  <si>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</si>
  <si>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</si>
  <si>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</si>
  <si>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</si>
  <si>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</si>
  <si>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</si>
  <si>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</si>
  <si>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</si>
  <si>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</si>
  <si>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</si>
  <si>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</si>
  <si>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</si>
  <si>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</si>
  <si>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</si>
  <si>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</si>
  <si>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</si>
  <si>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</si>
  <si>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</si>
  <si>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</si>
  <si>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</si>
  <si>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</si>
  <si>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</si>
  <si>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</si>
  <si>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</si>
  <si>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</si>
  <si>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</si>
  <si>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</si>
  <si>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</si>
  <si>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</si>
  <si>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</si>
  <si>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</si>
  <si>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</si>
  <si>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</si>
  <si>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</si>
  <si>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</si>
  <si>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</si>
  <si>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</si>
  <si>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</si>
  <si>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</si>
  <si>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</si>
  <si>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</si>
  <si>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</si>
  <si>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</si>
  <si>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</si>
  <si>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</si>
  <si>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</si>
  <si>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</si>
  <si>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</si>
  <si>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</si>
  <si>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</si>
  <si>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</si>
  <si>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</si>
  <si>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</si>
  <si>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</si>
  <si>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</si>
  <si>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</si>
  <si>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</si>
  <si>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</si>
  <si>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</si>
  <si>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</si>
  <si>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</si>
  <si>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</si>
  <si>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</si>
  <si>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</si>
  <si>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</si>
  <si>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</si>
  <si>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</si>
  <si>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</si>
  <si>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</si>
  <si>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</si>
  <si>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</si>
  <si>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</si>
  <si>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</si>
  <si>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</si>
  <si>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</si>
  <si>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</si>
  <si>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</si>
  <si>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</si>
  <si>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</si>
  <si>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</si>
  <si>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</si>
  <si>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</si>
  <si>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</si>
  <si>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</si>
  <si>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</si>
  <si>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</si>
  <si>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</si>
  <si>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</si>
  <si>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</si>
  <si>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</si>
  <si>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</si>
  <si>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</si>
  <si>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</si>
  <si>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</si>
  <si>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</si>
  <si>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</si>
  <si>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</si>
  <si>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</si>
  <si>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</si>
  <si>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</si>
  <si>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</si>
  <si>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</si>
  <si>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</si>
  <si>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</si>
  <si>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</si>
  <si>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</si>
  <si>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</si>
  <si>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</si>
  <si>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</si>
  <si>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</si>
  <si>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</si>
  <si>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</si>
  <si>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</si>
  <si>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</si>
  <si>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</si>
  <si>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</si>
  <si>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</si>
  <si>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</si>
  <si>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</si>
  <si>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</si>
  <si>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</si>
  <si>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</si>
  <si>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</si>
  <si>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</si>
  <si>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</si>
  <si>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</si>
  <si>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</si>
  <si>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</si>
  <si>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</si>
  <si>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</si>
  <si>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</si>
  <si>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</si>
  <si>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</si>
  <si>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</si>
  <si>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</si>
  <si>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</si>
  <si>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</si>
  <si>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</si>
  <si>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</si>
  <si>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</si>
  <si>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</si>
  <si>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</si>
  <si>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</si>
  <si>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</si>
  <si>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</si>
  <si>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</si>
  <si>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</si>
  <si>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</si>
  <si>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</si>
  <si>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</si>
  <si>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</si>
  <si>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</si>
  <si>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</si>
  <si>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</si>
  <si>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</si>
  <si>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</si>
  <si>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</si>
  <si>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</si>
  <si>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</si>
  <si>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</si>
  <si>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</si>
  <si>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</si>
  <si>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</si>
  <si>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</si>
  <si>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</si>
  <si>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</si>
  <si>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</si>
  <si>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</si>
  <si>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</si>
  <si>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</si>
  <si>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</si>
  <si>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</si>
  <si>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</si>
  <si>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</si>
  <si>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</si>
  <si>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</si>
  <si>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</si>
  <si>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</si>
  <si>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</si>
  <si>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</si>
  <si>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</si>
  <si>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</si>
  <si>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</si>
  <si>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</si>
  <si>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</si>
  <si>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</si>
  <si>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</si>
  <si>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</si>
  <si>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</si>
  <si>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</si>
  <si>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</si>
  <si>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</si>
  <si>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</si>
  <si>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</si>
  <si>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</si>
  <si>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</si>
  <si>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</si>
  <si>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</si>
  <si>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</si>
  <si>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</si>
  <si>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</si>
  <si>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</si>
  <si>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</si>
  <si>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</si>
  <si>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</si>
  <si>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</si>
  <si>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</si>
  <si>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</si>
  <si>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</si>
  <si>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</si>
  <si>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</si>
  <si>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</si>
  <si>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</si>
  <si>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</si>
  <si>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</si>
  <si>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</si>
  <si>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</si>
  <si>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</si>
  <si>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</si>
  <si>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</si>
  <si>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</si>
  <si>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</si>
  <si>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</si>
  <si>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</si>
  <si>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</si>
  <si>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</si>
  <si>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</si>
  <si>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</si>
  <si>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</si>
  <si>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</si>
  <si>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</si>
  <si>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</si>
  <si>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</si>
  <si>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</si>
  <si>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</si>
  <si>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</si>
  <si>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</si>
  <si>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</si>
  <si>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</si>
  <si>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</si>
  <si>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</si>
  <si>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</si>
  <si>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</si>
  <si>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</si>
  <si>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</si>
  <si>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</si>
  <si>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</si>
  <si>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</si>
  <si>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</si>
  <si>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</si>
  <si>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</si>
  <si>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</si>
  <si>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</si>
  <si>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</si>
  <si>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</si>
  <si>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</si>
  <si>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</si>
  <si>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</si>
  <si>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</si>
  <si>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</si>
  <si>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</si>
  <si>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</si>
  <si>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</si>
  <si>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</si>
  <si>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</si>
  <si>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</si>
  <si>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</si>
  <si>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</si>
  <si>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</si>
  <si>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</si>
  <si>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</si>
  <si>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</si>
  <si>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</si>
  <si>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</si>
  <si>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</si>
  <si>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</si>
  <si>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</si>
  <si>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</si>
  <si>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</si>
  <si>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</si>
  <si>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</si>
  <si>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</si>
  <si>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</si>
  <si>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</si>
  <si>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</si>
  <si>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</si>
  <si>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</si>
  <si>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</si>
  <si>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</si>
  <si>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</si>
  <si>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</si>
  <si>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</si>
  <si>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</si>
  <si>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</si>
  <si>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</si>
  <si>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</si>
  <si>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</si>
  <si>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</si>
  <si>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</si>
  <si>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</si>
  <si>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</si>
  <si>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</si>
  <si>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</si>
  <si>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</si>
  <si>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</si>
  <si>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</si>
  <si>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</si>
  <si>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</si>
  <si>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</si>
  <si>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</si>
  <si>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</si>
  <si>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</si>
  <si>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</si>
  <si>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</si>
  <si>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</si>
  <si>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</si>
  <si>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</si>
  <si>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</si>
  <si>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</si>
  <si>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</si>
  <si>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</si>
  <si>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</si>
  <si>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</si>
  <si>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</si>
  <si>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</si>
  <si>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</si>
  <si>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</si>
  <si>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</si>
  <si>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</si>
  <si>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</si>
  <si>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</si>
  <si>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</si>
  <si>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</si>
  <si>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</si>
  <si>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</si>
  <si>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</si>
  <si>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</si>
  <si>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</si>
  <si>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</si>
  <si>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</si>
  <si>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</si>
  <si>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</si>
  <si>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</si>
  <si>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</si>
  <si>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</si>
  <si>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</si>
  <si>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</si>
  <si>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</si>
  <si>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</si>
  <si>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</si>
  <si>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</si>
  <si>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</si>
  <si>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</si>
  <si>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</si>
  <si>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</si>
  <si>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</si>
  <si>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</si>
  <si>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</si>
  <si>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</si>
  <si>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</si>
  <si>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</si>
  <si>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</si>
  <si>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</si>
  <si>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</si>
  <si>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</si>
  <si>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</si>
  <si>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</si>
  <si>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</si>
  <si>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</si>
  <si>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</si>
  <si>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</si>
  <si>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</si>
  <si>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</si>
  <si>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</si>
  <si>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</si>
  <si>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</si>
  <si>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</si>
  <si>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</si>
  <si>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</si>
  <si>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</si>
  <si>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</si>
  <si>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</si>
  <si>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</si>
  <si>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</si>
  <si>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</si>
  <si>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</si>
  <si>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</si>
  <si>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</si>
  <si>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</si>
  <si>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</si>
  <si>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</si>
  <si>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</si>
  <si>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</si>
  <si>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</si>
  <si>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</si>
  <si>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</si>
  <si>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</si>
  <si>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</si>
  <si>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</si>
  <si>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</si>
  <si>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</si>
  <si>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</si>
  <si>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</si>
  <si>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</si>
  <si>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</si>
  <si>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</si>
  <si>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</si>
  <si>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</si>
  <si>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</si>
  <si>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</si>
  <si>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</si>
  <si>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</si>
  <si>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</si>
  <si>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</si>
  <si>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</si>
  <si>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</si>
  <si>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</si>
  <si>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</si>
  <si>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</si>
  <si>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</si>
  <si>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</si>
  <si>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</si>
  <si>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</si>
  <si>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</si>
  <si>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</si>
  <si>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</si>
  <si>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</si>
  <si>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</si>
  <si>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</si>
  <si>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</si>
  <si>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</si>
  <si>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</si>
  <si>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</si>
  <si>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</si>
  <si>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</si>
  <si>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</si>
  <si>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</si>
  <si>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</si>
  <si>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</si>
  <si>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</si>
  <si>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</si>
  <si>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</si>
  <si>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</si>
  <si>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</si>
  <si>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</si>
  <si>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</si>
  <si>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</si>
  <si>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</si>
  <si>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</si>
  <si>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</si>
  <si>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</si>
  <si>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</si>
  <si>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</si>
  <si>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</si>
  <si>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</si>
  <si>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</si>
  <si>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</si>
  <si>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</si>
  <si>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</si>
  <si>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</si>
  <si>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</si>
  <si>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</si>
  <si>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</si>
  <si>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</si>
  <si>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</si>
  <si>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</si>
  <si>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</si>
  <si>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</si>
  <si>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</si>
  <si>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</si>
  <si>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</si>
  <si>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</si>
  <si>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</si>
  <si>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</si>
  <si>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</si>
  <si>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</si>
  <si>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</si>
  <si>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</si>
  <si>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</si>
  <si>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</si>
  <si>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</si>
  <si>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</si>
  <si>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</si>
  <si>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</si>
  <si>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</si>
  <si>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</si>
  <si>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</si>
  <si>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</si>
  <si>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</si>
  <si>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</si>
  <si>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</si>
  <si>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</si>
  <si>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</si>
  <si>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</si>
  <si>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</si>
  <si>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</si>
  <si>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</si>
  <si>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</si>
  <si>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</si>
  <si>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</si>
  <si>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</si>
  <si>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</si>
  <si>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</si>
  <si>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</si>
  <si>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</si>
  <si>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</si>
  <si>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</si>
  <si>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</si>
  <si>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</si>
  <si>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</si>
  <si>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</si>
  <si>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</si>
  <si>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</si>
  <si>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</si>
  <si>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</si>
  <si>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</si>
  <si>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</si>
  <si>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</si>
  <si>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</si>
  <si>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</si>
  <si>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</si>
  <si>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</si>
  <si>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</si>
  <si>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</si>
  <si>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</si>
  <si>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</si>
  <si>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</si>
  <si>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</si>
  <si>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</si>
  <si>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</si>
  <si>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</si>
  <si>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</si>
  <si>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</si>
  <si>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</si>
  <si>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</si>
  <si>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</si>
  <si>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</si>
  <si>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</si>
  <si>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</si>
  <si>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</si>
  <si>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</si>
  <si>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</si>
  <si>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</si>
  <si>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</si>
  <si>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</si>
  <si>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</si>
  <si>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</si>
  <si>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</si>
  <si>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</si>
  <si>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</si>
  <si>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</si>
  <si>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</si>
  <si>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</si>
  <si>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</si>
  <si>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</si>
  <si>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</si>
  <si>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</si>
  <si>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</si>
  <si>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</si>
  <si>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</si>
  <si>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</si>
  <si>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</si>
  <si>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</si>
  <si>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</si>
  <si>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</si>
  <si>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</si>
  <si>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</si>
  <si>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</si>
  <si>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</si>
  <si>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</si>
  <si>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</si>
  <si>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</si>
  <si>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</si>
  <si>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</si>
  <si>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</si>
  <si>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</si>
  <si>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</si>
  <si>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</si>
  <si>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</si>
  <si>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</si>
  <si>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</si>
  <si>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</si>
  <si>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</si>
  <si>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</si>
  <si>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</si>
  <si>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</si>
  <si>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</si>
  <si>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</si>
  <si>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</si>
  <si>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</si>
  <si>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</si>
  <si>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</si>
  <si>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</si>
  <si>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</si>
  <si>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</si>
  <si>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</si>
  <si>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</si>
  <si>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</si>
  <si>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</si>
  <si>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</si>
  <si>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</si>
  <si>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</si>
  <si>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</si>
  <si>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</si>
  <si>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</si>
  <si>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</si>
  <si>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</si>
  <si>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</si>
  <si>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</si>
  <si>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</si>
  <si>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</si>
  <si>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</si>
  <si>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</si>
  <si>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</si>
  <si>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</si>
  <si>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</si>
  <si>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</si>
  <si>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</si>
  <si>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</si>
  <si>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</si>
  <si>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</si>
  <si>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</si>
  <si>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</si>
  <si>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</si>
  <si>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</si>
  <si>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</si>
  <si>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</si>
  <si>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</si>
  <si>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</si>
  <si>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</si>
  <si>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</si>
  <si>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</si>
  <si>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</si>
  <si>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</si>
  <si>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</si>
  <si>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</si>
  <si>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</si>
  <si>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</si>
  <si>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</si>
  <si>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</si>
  <si>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</si>
  <si>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</si>
  <si>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</si>
  <si>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</si>
  <si>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</si>
  <si>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</si>
  <si>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</si>
  <si>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</si>
  <si>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</si>
  <si>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</si>
  <si>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</si>
  <si>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</si>
  <si>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</si>
  <si>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</si>
  <si>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</si>
  <si>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</si>
  <si>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</si>
  <si>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</si>
  <si>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</si>
  <si>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</si>
  <si>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</si>
  <si>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</si>
  <si>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</si>
  <si>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</si>
  <si>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</si>
  <si>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</si>
  <si>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</si>
  <si>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</si>
  <si>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</si>
  <si>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</si>
  <si>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</si>
  <si>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</si>
  <si>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</si>
  <si>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</si>
  <si>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</si>
  <si>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</si>
  <si>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</si>
  <si>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</si>
  <si>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</si>
  <si>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</si>
  <si>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</si>
  <si>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</si>
  <si>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</si>
  <si>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</si>
  <si>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</si>
  <si>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</si>
  <si>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</si>
  <si>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</si>
  <si>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</si>
  <si>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</si>
  <si>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</si>
  <si>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</si>
  <si>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</si>
  <si>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</si>
  <si>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</si>
  <si>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</si>
  <si>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</si>
  <si>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</si>
  <si>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</si>
  <si>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</si>
  <si>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</si>
  <si>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</si>
  <si>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</si>
  <si>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</si>
  <si>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</si>
  <si>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</si>
  <si>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</si>
  <si>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</si>
  <si>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</si>
  <si>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</si>
  <si>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</si>
  <si>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</si>
  <si>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</si>
  <si>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</si>
  <si>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</si>
  <si>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</si>
  <si>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</si>
  <si>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</si>
  <si>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</si>
  <si>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</si>
  <si>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</si>
  <si>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</si>
  <si>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</si>
  <si>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</si>
  <si>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</si>
  <si>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</si>
  <si>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</si>
  <si>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</si>
  <si>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</si>
  <si>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</si>
  <si>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</si>
  <si>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</si>
  <si>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</si>
  <si>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</si>
  <si>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</si>
  <si>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</si>
  <si>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</si>
  <si>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</si>
  <si>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</si>
  <si>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</si>
  <si>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</si>
  <si>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</si>
  <si>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</si>
  <si>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</si>
  <si>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</si>
  <si>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</si>
  <si>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</si>
  <si>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</si>
  <si>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</si>
  <si>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</si>
  <si>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</si>
  <si>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</si>
  <si>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</si>
  <si>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</si>
  <si>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</si>
  <si>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</si>
  <si>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</si>
  <si>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</si>
  <si>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</si>
  <si>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</si>
  <si>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</si>
  <si>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</si>
  <si>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</si>
  <si>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</si>
  <si>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</si>
  <si>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</si>
  <si>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</si>
  <si>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</si>
  <si>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</si>
  <si>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</si>
  <si>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</si>
  <si>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</si>
  <si>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</si>
  <si>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</si>
  <si>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</si>
  <si>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</si>
  <si>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</si>
  <si>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</si>
  <si>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</si>
  <si>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</si>
  <si>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</si>
  <si>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</si>
  <si>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</si>
  <si>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</si>
  <si>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</si>
  <si>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</si>
  <si>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</si>
  <si>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</si>
  <si>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</si>
  <si>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</si>
  <si>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</si>
  <si>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</si>
  <si>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</si>
  <si>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</si>
  <si>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</si>
  <si>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</si>
  <si>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</si>
  <si>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</si>
  <si>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</si>
  <si>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</si>
  <si>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</si>
  <si>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</si>
  <si>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</si>
  <si>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</si>
  <si>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</si>
  <si>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</si>
  <si>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</si>
  <si>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</si>
  <si>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</si>
  <si>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</si>
  <si>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</si>
  <si>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</si>
  <si>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</si>
  <si>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</si>
  <si>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</si>
  <si>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</si>
  <si>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</si>
  <si>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</si>
  <si>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</si>
  <si>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</si>
  <si>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</si>
  <si>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</si>
  <si>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</si>
  <si>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</si>
  <si>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</si>
  <si>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</si>
  <si>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</si>
  <si>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</si>
  <si>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</si>
  <si>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</si>
  <si>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</si>
  <si>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</si>
  <si>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</si>
  <si>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</si>
  <si>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</si>
  <si>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</si>
  <si>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</si>
  <si>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</si>
  <si>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</si>
  <si>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</si>
  <si>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</si>
  <si>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</si>
  <si>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</si>
  <si>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</si>
  <si>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</si>
  <si>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</si>
  <si>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</si>
  <si>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</si>
  <si>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</si>
  <si>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</si>
  <si>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</si>
  <si>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</si>
  <si>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</si>
  <si>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</si>
  <si>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</si>
  <si>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</si>
  <si>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</si>
  <si>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</si>
  <si>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</si>
  <si>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</si>
  <si>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</si>
  <si>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</si>
  <si>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</si>
  <si>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</si>
  <si>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</si>
  <si>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</si>
  <si>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</si>
  <si>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</si>
  <si>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</si>
  <si>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</si>
  <si>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</si>
  <si>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</si>
  <si>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</si>
  <si>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</si>
  <si>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</si>
  <si>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</si>
  <si>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</si>
  <si>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</si>
  <si>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</si>
  <si>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</si>
  <si>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</si>
  <si>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</si>
  <si>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</si>
  <si>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</si>
  <si>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</si>
  <si>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</si>
  <si>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</si>
  <si>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</si>
  <si>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</si>
  <si>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</si>
  <si>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</si>
  <si>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</si>
  <si>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</si>
  <si>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</si>
  <si>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</si>
  <si>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</si>
  <si>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</si>
  <si>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</si>
  <si>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</si>
  <si>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</si>
  <si>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</si>
  <si>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</si>
  <si>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</si>
  <si>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</si>
  <si>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</si>
  <si>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</si>
  <si>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</si>
  <si>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</si>
  <si>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</si>
  <si>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</si>
  <si>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</si>
  <si>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</si>
  <si>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</si>
  <si>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</si>
  <si>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</si>
  <si>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</si>
  <si>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</si>
  <si>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</si>
  <si>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</si>
  <si>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</si>
  <si>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</si>
  <si>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</si>
  <si>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</si>
  <si>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</si>
  <si>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</si>
  <si>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</si>
  <si>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</si>
  <si>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</si>
  <si>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</si>
  <si>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</si>
  <si>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</si>
  <si>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</si>
  <si>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</si>
  <si>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</si>
  <si>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</si>
  <si>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</si>
  <si>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</si>
  <si>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</si>
  <si>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</si>
  <si>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</si>
  <si>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</si>
  <si>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</si>
  <si>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</si>
  <si>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</si>
  <si>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</si>
  <si>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</si>
  <si>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</si>
  <si>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</si>
  <si>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</si>
  <si>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</si>
  <si>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</si>
  <si>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</si>
  <si>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</si>
  <si>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</si>
  <si>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</si>
  <si>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</si>
  <si>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</si>
  <si>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</si>
  <si>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</si>
  <si>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</si>
  <si>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</si>
  <si>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</si>
  <si>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</si>
  <si>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</si>
  <si>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</si>
  <si>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</si>
  <si>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</si>
  <si>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</si>
  <si>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</si>
  <si>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</si>
  <si>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</si>
  <si>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</si>
  <si>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</si>
  <si>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</si>
  <si>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</si>
  <si>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</si>
  <si>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</si>
  <si>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</si>
  <si>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</si>
  <si>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</si>
  <si>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</si>
  <si>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</si>
  <si>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</si>
  <si>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</si>
  <si>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</si>
  <si>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</si>
  <si>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</si>
  <si>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</si>
  <si>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</si>
  <si>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</si>
  <si>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</si>
  <si>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</si>
  <si>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</si>
  <si>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</si>
  <si>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</si>
  <si>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</si>
  <si>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</si>
  <si>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</si>
  <si>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</si>
  <si>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</si>
  <si>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</si>
  <si>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</si>
  <si>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</si>
  <si>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</si>
  <si>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</si>
  <si>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</si>
  <si>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</si>
  <si>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</si>
  <si>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</si>
  <si>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</si>
  <si>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</si>
  <si>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</si>
  <si>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</si>
  <si>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</si>
  <si>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</si>
  <si>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</si>
  <si>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</si>
  <si>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</si>
  <si>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</si>
  <si>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</si>
  <si>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</si>
  <si>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</si>
  <si>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</si>
  <si>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</si>
  <si>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</si>
  <si>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</si>
  <si>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</si>
  <si>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</si>
  <si>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</si>
  <si>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</si>
  <si>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</si>
  <si>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</si>
  <si>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</si>
  <si>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</si>
  <si>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</si>
  <si>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</si>
  <si>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</si>
  <si>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</si>
  <si>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</si>
  <si>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</si>
  <si>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</si>
  <si>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</si>
  <si>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</si>
  <si>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</si>
  <si>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</si>
  <si>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</si>
  <si>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</si>
  <si>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</si>
  <si>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</si>
  <si>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</si>
  <si>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</si>
  <si>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</si>
  <si>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</si>
  <si>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</si>
  <si>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</si>
  <si>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</si>
  <si>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</si>
  <si>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</si>
  <si>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</si>
  <si>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</si>
  <si>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</si>
  <si>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</si>
  <si>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</si>
  <si>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</si>
  <si>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</si>
  <si>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</si>
  <si>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</si>
  <si>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</si>
  <si>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</si>
  <si>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</si>
  <si>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</si>
  <si>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</si>
  <si>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</si>
  <si>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</si>
  <si>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</si>
  <si>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</si>
  <si>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</si>
  <si>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</si>
  <si>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</si>
  <si>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</si>
  <si>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</si>
  <si>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</si>
  <si>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</si>
  <si>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</si>
  <si>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</si>
  <si>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</si>
  <si>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</si>
  <si>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</si>
  <si>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</si>
  <si>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</si>
  <si>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</si>
  <si>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</si>
  <si>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</si>
  <si>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</si>
  <si>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</si>
  <si>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</si>
  <si>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</si>
  <si>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</si>
  <si>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</si>
  <si>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</si>
  <si>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</si>
  <si>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</si>
  <si>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</si>
  <si>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</si>
  <si>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</si>
  <si>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</si>
  <si>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</si>
  <si>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</si>
  <si>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</si>
  <si>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</si>
  <si>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</si>
  <si>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</si>
  <si>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</si>
  <si>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</si>
  <si>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</si>
  <si>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</si>
  <si>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</si>
  <si>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</si>
  <si>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</si>
  <si>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</si>
  <si>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</si>
  <si>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</si>
  <si>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</si>
  <si>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</si>
  <si>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</si>
  <si>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</si>
  <si>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</si>
  <si>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</si>
  <si>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</si>
  <si>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</si>
  <si>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</si>
  <si>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</si>
  <si>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</si>
  <si>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</si>
  <si>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</si>
  <si>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</si>
  <si>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</si>
  <si>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</si>
  <si>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</si>
  <si>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</si>
  <si>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</si>
  <si>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</si>
  <si>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</si>
  <si>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</si>
  <si>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</si>
  <si>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</si>
  <si>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</si>
  <si>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</si>
  <si>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</si>
  <si>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</si>
  <si>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</si>
  <si>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</si>
  <si>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</si>
  <si>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</si>
  <si>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</si>
  <si>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</si>
  <si>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</si>
  <si>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</si>
  <si>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</si>
  <si>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</si>
  <si>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</si>
  <si>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</si>
  <si>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</si>
  <si>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</si>
  <si>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</si>
  <si>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</si>
  <si>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</si>
  <si>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</si>
  <si>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</si>
  <si>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</si>
  <si>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</si>
  <si>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</si>
  <si>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</si>
  <si>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</si>
  <si>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</si>
  <si>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</si>
  <si>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</si>
  <si>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</si>
  <si>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</si>
  <si>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</si>
  <si>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</si>
  <si>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</si>
  <si>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</si>
  <si>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</si>
  <si>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</si>
  <si>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</si>
  <si>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</si>
  <si>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</si>
  <si>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</si>
  <si>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</si>
  <si>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</si>
  <si>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</si>
  <si>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</si>
  <si>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</si>
  <si>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</si>
  <si>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</si>
  <si>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</si>
  <si>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</si>
  <si>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</si>
  <si>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</si>
  <si>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</si>
  <si>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</si>
  <si>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</si>
  <si>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</si>
  <si>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</si>
  <si>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</si>
  <si>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</si>
  <si>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</si>
  <si>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</si>
  <si>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</si>
  <si>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</si>
  <si>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</si>
  <si>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</si>
  <si>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</si>
  <si>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</si>
  <si>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</si>
  <si>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</si>
  <si>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</si>
  <si>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</si>
  <si>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</si>
  <si>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</si>
  <si>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</si>
  <si>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</si>
  <si>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</si>
  <si>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</si>
  <si>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</si>
  <si>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</si>
  <si>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</si>
  <si>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</si>
  <si>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</si>
  <si>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</si>
  <si>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</si>
  <si>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</si>
  <si>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</si>
  <si>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</si>
  <si>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</si>
  <si>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</si>
  <si>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</si>
  <si>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</si>
  <si>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</si>
  <si>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</si>
  <si>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</si>
  <si>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</si>
  <si>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</si>
  <si>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</si>
  <si>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</si>
  <si>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</si>
  <si>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</si>
  <si>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</si>
  <si>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</si>
  <si>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</si>
  <si>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</si>
  <si>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</si>
  <si>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</si>
  <si>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</si>
  <si>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</si>
  <si>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</si>
  <si>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</si>
  <si>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</si>
  <si>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</si>
  <si>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</si>
  <si>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</si>
  <si>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</si>
  <si>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</si>
  <si>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</si>
  <si>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</si>
  <si>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</si>
  <si>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</si>
  <si>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</si>
  <si>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</si>
  <si>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</si>
  <si>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</si>
  <si>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</si>
  <si>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</si>
  <si>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</si>
  <si>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</si>
  <si>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</si>
  <si>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</si>
  <si>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</si>
  <si>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</si>
  <si>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</si>
  <si>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</si>
  <si>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</si>
  <si>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</si>
  <si>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</si>
  <si>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</si>
  <si>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</si>
  <si>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</si>
  <si>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</si>
  <si>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</si>
  <si>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</si>
  <si>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</si>
  <si>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</si>
  <si>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</si>
  <si>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</si>
  <si>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</si>
  <si>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</si>
  <si>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</si>
  <si>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</si>
  <si>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</si>
  <si>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</si>
  <si>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</si>
  <si>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</si>
  <si>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</si>
  <si>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</si>
  <si>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</si>
  <si>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</si>
  <si>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</si>
  <si>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</si>
  <si>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</si>
  <si>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</si>
  <si>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</si>
  <si>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</si>
  <si>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</si>
  <si>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</si>
  <si>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</si>
  <si>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</si>
  <si>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</si>
  <si>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</si>
  <si>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</si>
  <si>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</si>
  <si>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</si>
  <si>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</si>
  <si>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</si>
  <si>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</si>
  <si>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</si>
  <si>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</si>
  <si>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</si>
  <si>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</si>
  <si>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</si>
  <si>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</si>
  <si>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</si>
  <si>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</si>
  <si>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</si>
  <si>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</si>
  <si>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</si>
  <si>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</si>
  <si>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</si>
  <si>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</si>
  <si>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</si>
  <si>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</si>
  <si>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</si>
  <si>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</si>
  <si>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</si>
  <si>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</si>
  <si>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</si>
  <si>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</si>
  <si>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</si>
  <si>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</si>
  <si>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</si>
  <si>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</si>
  <si>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</si>
  <si>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</si>
  <si>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</si>
  <si>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</si>
  <si>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</si>
  <si>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</si>
  <si>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</si>
  <si>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</si>
  <si>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</si>
  <si>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</si>
  <si>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</si>
  <si>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</si>
  <si>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</si>
  <si>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</si>
  <si>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</si>
  <si>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</si>
  <si>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</si>
  <si>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</si>
  <si>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</si>
  <si>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</si>
  <si>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</si>
  <si>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</si>
  <si>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</si>
  <si>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</si>
  <si>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</si>
  <si>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</si>
  <si>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</si>
  <si>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</si>
  <si>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</si>
  <si>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</si>
  <si>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</si>
  <si>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</si>
  <si>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</si>
  <si>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</si>
  <si>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</si>
  <si>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</si>
  <si>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</si>
  <si>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</si>
  <si>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</si>
  <si>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</si>
  <si>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</si>
  <si>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</si>
  <si>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</si>
  <si>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</si>
  <si>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</si>
  <si>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</si>
  <si>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</si>
  <si>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</si>
  <si>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</si>
  <si>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</si>
  <si>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</si>
  <si>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</si>
  <si>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</si>
  <si>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</si>
  <si>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</si>
  <si>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</si>
  <si>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</si>
  <si>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</si>
  <si>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</si>
  <si>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</si>
  <si>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</si>
  <si>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</si>
  <si>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</si>
  <si>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</si>
  <si>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</si>
  <si>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</si>
  <si>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</si>
  <si>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</si>
  <si>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</si>
  <si>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</si>
  <si>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</si>
  <si>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</si>
  <si>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</si>
  <si>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</si>
  <si>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</si>
  <si>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</si>
  <si>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</si>
  <si>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</si>
  <si>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</si>
  <si>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</si>
  <si>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</si>
  <si>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</si>
  <si>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</si>
  <si>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</si>
  <si>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</si>
  <si>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</si>
  <si>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</si>
  <si>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</si>
  <si>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</si>
  <si>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</si>
  <si>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</si>
  <si>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</si>
  <si>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</si>
  <si>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</si>
  <si>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</si>
  <si>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</si>
  <si>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</si>
  <si>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</si>
  <si>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</si>
  <si>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</si>
  <si>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</si>
  <si>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</si>
  <si>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</si>
  <si>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</si>
  <si>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</si>
  <si>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</si>
  <si>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</si>
  <si>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</si>
  <si>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</si>
  <si>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</si>
  <si>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</si>
  <si>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</si>
  <si>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</si>
  <si>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</si>
  <si>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</si>
  <si>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</si>
  <si>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</si>
  <si>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</si>
  <si>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</si>
  <si>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</si>
  <si>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</si>
  <si>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</si>
  <si>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</si>
  <si>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</si>
  <si>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</si>
  <si>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</si>
  <si>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</si>
  <si>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</si>
  <si>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</si>
  <si>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</si>
  <si>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</si>
  <si>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</si>
  <si>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</si>
  <si>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</si>
  <si>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</si>
  <si>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</si>
  <si>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</si>
  <si>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</si>
  <si>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</si>
  <si>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</si>
  <si>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</si>
  <si>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</si>
  <si>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</si>
  <si>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</si>
  <si>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</si>
  <si>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</si>
  <si>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</si>
  <si>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</si>
  <si>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</si>
  <si>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</si>
  <si>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</si>
  <si>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</si>
  <si>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</si>
  <si>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</si>
  <si>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</si>
  <si>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</si>
  <si>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</si>
  <si>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</si>
  <si>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</si>
  <si>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</si>
  <si>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</si>
  <si>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</si>
  <si>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</si>
  <si>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</si>
  <si>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</si>
  <si>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</si>
  <si>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</si>
  <si>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</si>
  <si>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</si>
  <si>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</si>
  <si>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</si>
  <si>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</si>
  <si>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</si>
  <si>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</si>
  <si>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</si>
  <si>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</si>
  <si>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</si>
  <si>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</si>
  <si>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</si>
  <si>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</si>
  <si>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</si>
  <si>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</si>
  <si>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</si>
  <si>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</si>
  <si>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</si>
  <si>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</si>
  <si>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</si>
  <si>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</si>
  <si>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</si>
  <si>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</si>
  <si>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</si>
  <si>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</si>
  <si>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</si>
  <si>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</si>
  <si>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</si>
  <si>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</si>
  <si>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</si>
  <si>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</si>
  <si>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</si>
  <si>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</si>
  <si>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</si>
  <si>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</si>
  <si>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</si>
  <si>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</si>
  <si>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</si>
  <si>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</si>
  <si>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</si>
  <si>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</si>
  <si>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</si>
  <si>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</si>
  <si>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</si>
  <si>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</si>
  <si>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</si>
  <si>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</si>
  <si>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</si>
  <si>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</si>
  <si>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</si>
  <si>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</si>
  <si>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</si>
  <si>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</si>
  <si>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</si>
  <si>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</si>
  <si>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</si>
  <si>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</si>
  <si>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</si>
  <si>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</si>
  <si>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</si>
  <si>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</si>
  <si>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</si>
  <si>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</si>
  <si>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</si>
  <si>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</si>
  <si>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</si>
  <si>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</si>
  <si>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</si>
  <si>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</si>
  <si>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</si>
  <si>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</si>
  <si>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</si>
  <si>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</si>
  <si>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</si>
  <si>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</si>
  <si>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</si>
  <si>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</si>
  <si>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</si>
  <si>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</si>
  <si>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</si>
  <si>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</si>
  <si>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</si>
  <si>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</si>
  <si>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</si>
  <si>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</si>
  <si>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</si>
  <si>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</si>
  <si>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</si>
  <si>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</si>
  <si>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</si>
  <si>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</si>
  <si>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</si>
  <si>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</si>
  <si>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</si>
  <si>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</si>
  <si>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</si>
  <si>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</si>
  <si>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</si>
  <si>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</si>
  <si>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</si>
  <si>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</si>
  <si>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</si>
  <si>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</si>
  <si>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</si>
  <si>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</si>
  <si>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</si>
  <si>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</si>
  <si>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</si>
  <si>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</si>
  <si>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</si>
  <si>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</si>
  <si>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</si>
  <si>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</si>
  <si>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</si>
  <si>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</si>
  <si>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</si>
  <si>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</si>
  <si>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</si>
  <si>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</si>
  <si>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</si>
  <si>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</si>
  <si>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</si>
  <si>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</si>
  <si>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</si>
  <si>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</si>
  <si>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</si>
  <si>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</si>
  <si>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</si>
  <si>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</si>
  <si>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</si>
  <si>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</si>
  <si>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</si>
  <si>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</si>
  <si>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</si>
  <si>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</si>
  <si>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</si>
  <si>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</si>
  <si>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</si>
  <si>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</si>
  <si>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</si>
  <si>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</si>
  <si>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</si>
  <si>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</si>
  <si>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</si>
  <si>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</si>
  <si>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</si>
  <si>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</si>
  <si>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</si>
  <si>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</si>
  <si>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</si>
  <si>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</si>
  <si>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</si>
  <si>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</si>
  <si>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</si>
  <si>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</si>
  <si>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</si>
  <si>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</si>
  <si>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</si>
  <si>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</si>
  <si>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</si>
  <si>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</si>
  <si>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</si>
  <si>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</si>
  <si>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</si>
  <si>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</si>
  <si>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</si>
  <si>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</si>
  <si>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</si>
  <si>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</si>
  <si>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</si>
  <si>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</si>
  <si>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</si>
  <si>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</si>
  <si>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</si>
  <si>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</si>
  <si>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</si>
  <si>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</si>
  <si>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</si>
  <si>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</si>
  <si>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</si>
  <si>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</si>
  <si>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</si>
  <si>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</si>
  <si>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</si>
  <si>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</si>
  <si>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</si>
  <si>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</si>
  <si>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</si>
  <si>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</si>
  <si>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</si>
  <si>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</si>
  <si>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</si>
  <si>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</si>
  <si>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</si>
  <si>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</si>
  <si>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</si>
  <si>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</si>
  <si>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</si>
  <si>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</si>
  <si>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</si>
  <si>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</si>
  <si>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</si>
  <si>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</si>
  <si>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</si>
  <si>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</si>
  <si>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</si>
  <si>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</si>
  <si>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</si>
  <si>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</si>
  <si>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</si>
  <si>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</si>
  <si>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</si>
  <si>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</si>
  <si>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</si>
  <si>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</si>
  <si>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</si>
  <si>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</si>
  <si>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</si>
  <si>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</si>
  <si>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</si>
  <si>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</si>
  <si>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</si>
  <si>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</si>
  <si>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</si>
  <si>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</si>
  <si>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</si>
  <si>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</si>
  <si>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</si>
  <si>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</si>
  <si>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</si>
  <si>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</si>
  <si>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</si>
  <si>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</si>
  <si>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</si>
  <si>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</si>
  <si>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</si>
  <si>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</si>
  <si>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</si>
  <si>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</si>
  <si>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</si>
  <si>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</si>
  <si>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</si>
  <si>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</si>
  <si>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</si>
  <si>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</si>
  <si>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</si>
  <si>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</si>
  <si>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</si>
  <si>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</si>
  <si>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</si>
  <si>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</si>
  <si>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</si>
  <si>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</si>
  <si>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</si>
  <si>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</si>
  <si>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</si>
  <si>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</si>
  <si>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</si>
  <si>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</si>
  <si>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</si>
  <si>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</si>
  <si>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</si>
  <si>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</si>
  <si>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</si>
  <si>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</si>
  <si>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</si>
  <si>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</si>
  <si>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</si>
  <si>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</si>
  <si>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</si>
  <si>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</si>
  <si>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</si>
  <si>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</si>
  <si>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</si>
  <si>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</si>
  <si>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</si>
  <si>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</si>
  <si>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</si>
  <si>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</si>
  <si>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</si>
  <si>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</si>
  <si>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</si>
  <si>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</si>
  <si>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</si>
  <si>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</si>
  <si>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</si>
  <si>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</si>
  <si>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</si>
  <si>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</si>
  <si>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</si>
  <si>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</si>
  <si>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</si>
  <si>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</si>
  <si>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</si>
  <si>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</si>
  <si>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</si>
  <si>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</si>
  <si>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</si>
  <si>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</si>
  <si>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</si>
  <si>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</si>
  <si>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</si>
  <si>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</si>
  <si>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</si>
  <si>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</si>
  <si>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</si>
  <si>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</si>
  <si>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</si>
  <si>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</si>
  <si>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</si>
  <si>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</si>
  <si>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</si>
  <si>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</si>
  <si>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</si>
  <si>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</si>
  <si>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</si>
  <si>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</si>
  <si>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</si>
  <si>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</si>
  <si>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</si>
  <si>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</si>
  <si>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</si>
  <si>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</si>
  <si>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</si>
  <si>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</si>
  <si>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</si>
  <si>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</si>
  <si>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</si>
  <si>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</si>
  <si>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</si>
  <si>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</si>
  <si>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</si>
  <si>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</si>
  <si>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</si>
  <si>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</si>
  <si>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</si>
  <si>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</si>
  <si>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</si>
  <si>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</si>
  <si>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</si>
  <si>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</si>
  <si>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</si>
  <si>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</si>
  <si>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</si>
  <si>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</si>
  <si>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</si>
  <si>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</si>
  <si>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</si>
  <si>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</si>
  <si>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</si>
  <si>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</si>
  <si>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</si>
  <si>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</si>
  <si>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</si>
  <si>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</si>
  <si>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</si>
  <si>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</si>
  <si>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</si>
  <si>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</si>
  <si>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</si>
  <si>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</si>
  <si>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</si>
  <si>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</si>
  <si>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</si>
  <si>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</si>
  <si>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</si>
  <si>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</si>
  <si>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</si>
  <si>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</si>
  <si>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</si>
  <si>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</si>
  <si>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</si>
  <si>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</si>
  <si>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</si>
  <si>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</si>
  <si>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</si>
  <si>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</si>
  <si>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</si>
  <si>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</si>
  <si>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</si>
  <si>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</si>
  <si>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</si>
  <si>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</si>
  <si>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</si>
  <si>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</si>
  <si>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</si>
  <si>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</si>
  <si>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</si>
  <si>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</si>
  <si>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</si>
  <si>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</si>
  <si>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</si>
  <si>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</si>
  <si>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</si>
  <si>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</si>
  <si>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</si>
  <si>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</si>
  <si>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</si>
  <si>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</si>
  <si>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</si>
  <si>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</si>
  <si>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</si>
  <si>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</si>
  <si>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</si>
  <si>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</si>
  <si>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</si>
  <si>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</si>
  <si>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</si>
  <si>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</si>
  <si>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</si>
  <si>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</si>
  <si>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</si>
  <si>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</si>
  <si>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</si>
  <si>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</si>
  <si>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</si>
  <si>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</si>
  <si>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</si>
  <si>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</si>
  <si>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</si>
  <si>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</si>
  <si>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</si>
  <si>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</si>
  <si>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</si>
  <si>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</si>
  <si>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</si>
  <si>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</si>
  <si>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</si>
  <si>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</si>
  <si>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</si>
  <si>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</si>
  <si>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</si>
  <si>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</si>
  <si>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</si>
  <si>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</si>
  <si>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</si>
  <si>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</si>
  <si>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</si>
  <si>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</si>
  <si>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</si>
  <si>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</si>
  <si>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</si>
  <si>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</si>
  <si>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</si>
  <si>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</si>
  <si>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</si>
  <si>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</si>
  <si>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</si>
  <si>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</si>
  <si>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</si>
  <si>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</si>
  <si>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</si>
  <si>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</si>
  <si>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</si>
  <si>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</si>
  <si>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</si>
  <si>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</si>
  <si>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</si>
  <si>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</si>
  <si>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</si>
  <si>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</si>
  <si>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</si>
  <si>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</si>
  <si>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</si>
  <si>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</si>
  <si>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</si>
  <si>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</si>
  <si>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</si>
  <si>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</si>
  <si>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</si>
  <si>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</si>
  <si>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</si>
  <si>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</si>
  <si>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</si>
  <si>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</si>
  <si>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</si>
  <si>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</si>
  <si>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</si>
  <si>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</si>
  <si>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</si>
  <si>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</si>
  <si>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</si>
  <si>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</si>
  <si>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</si>
  <si>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</si>
  <si>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</si>
  <si>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</si>
  <si>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</si>
  <si>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</si>
  <si>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</si>
  <si>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</si>
  <si>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</si>
  <si>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</si>
  <si>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</si>
  <si>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</si>
  <si>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</si>
  <si>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</si>
  <si>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</si>
  <si>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</si>
  <si>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</si>
  <si>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</si>
  <si>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</si>
  <si>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</si>
  <si>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</si>
  <si>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</si>
  <si>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</si>
  <si>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</si>
  <si>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</si>
  <si>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</si>
  <si>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</si>
  <si>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</si>
  <si>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</si>
  <si>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</si>
  <si>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</si>
  <si>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</si>
  <si>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</si>
  <si>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</si>
  <si>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</si>
  <si>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</si>
  <si>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</si>
  <si>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</si>
  <si>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</si>
  <si>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</si>
  <si>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</si>
  <si>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</si>
  <si>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</si>
  <si>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</si>
  <si>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</si>
  <si>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</si>
  <si>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</si>
  <si>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</si>
  <si>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</si>
  <si>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</si>
  <si>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</si>
  <si>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</si>
  <si>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</si>
  <si>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</si>
  <si>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</si>
  <si>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</si>
  <si>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</si>
  <si>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</si>
  <si>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</si>
  <si>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</si>
  <si>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</si>
  <si>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</si>
  <si>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</si>
  <si>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</si>
  <si>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</si>
  <si>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</si>
  <si>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</si>
  <si>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</si>
  <si>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</si>
  <si>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</si>
  <si>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</si>
  <si>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</si>
  <si>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</si>
  <si>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</si>
  <si>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</si>
  <si>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</si>
  <si>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</si>
  <si>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</si>
  <si>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</si>
  <si>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</si>
  <si>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</si>
  <si>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</si>
  <si>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</si>
  <si>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</si>
  <si>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</si>
  <si>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</si>
  <si>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</si>
  <si>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</si>
  <si>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</si>
  <si>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</si>
  <si>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</si>
  <si>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</si>
  <si>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</si>
  <si>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</si>
  <si>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</si>
  <si>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</si>
  <si>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</si>
  <si>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</si>
  <si>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</si>
  <si>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</si>
  <si>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</si>
  <si>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</si>
  <si>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</si>
  <si>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</si>
  <si>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</si>
  <si>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</si>
  <si>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</si>
  <si>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</si>
  <si>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</si>
  <si>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</si>
  <si>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</si>
  <si>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</si>
  <si>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</si>
  <si>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</si>
  <si>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</si>
  <si>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</si>
  <si>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</si>
  <si>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</si>
  <si>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</si>
  <si>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</si>
  <si>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</si>
  <si>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</si>
  <si>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</si>
  <si>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</si>
  <si>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</si>
  <si>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</si>
  <si>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</si>
  <si>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</si>
  <si>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</si>
  <si>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</si>
  <si>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</si>
  <si>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</si>
  <si>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</si>
  <si>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</si>
  <si>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</si>
  <si>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</si>
  <si>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</si>
  <si>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</si>
  <si>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</si>
  <si>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</si>
  <si>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</si>
  <si>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</si>
  <si>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</si>
  <si>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</si>
  <si>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</si>
  <si>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</si>
  <si>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</si>
  <si>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</si>
  <si>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</si>
  <si>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</si>
  <si>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</si>
  <si>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</si>
  <si>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</si>
  <si>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</si>
  <si>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</si>
  <si>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</si>
  <si>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</si>
  <si>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</si>
  <si>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</si>
  <si>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</si>
  <si>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</si>
  <si>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</si>
  <si>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</si>
  <si>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</si>
  <si>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</si>
  <si>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</si>
  <si>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</si>
  <si>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</si>
  <si>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</si>
  <si>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</si>
  <si>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</si>
  <si>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</si>
  <si>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</si>
  <si>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</si>
  <si>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</si>
  <si>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</si>
  <si>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</si>
  <si>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</si>
  <si>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</si>
  <si>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</si>
  <si>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</si>
  <si>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</si>
  <si>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</si>
  <si>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</si>
  <si>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</si>
  <si>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</si>
  <si>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</si>
  <si>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</si>
  <si>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</si>
  <si>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</si>
  <si>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</si>
  <si>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</si>
  <si>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</si>
  <si>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</si>
  <si>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</si>
  <si>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</si>
  <si>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</si>
  <si>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</si>
  <si>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</si>
  <si>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</si>
  <si>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</si>
  <si>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</si>
  <si>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</si>
  <si>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</si>
  <si>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</si>
  <si>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</si>
  <si>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</si>
  <si>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</si>
  <si>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</si>
  <si>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</si>
  <si>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</si>
  <si>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</si>
  <si>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</si>
  <si>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</si>
  <si>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</si>
  <si>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</si>
  <si>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</si>
  <si>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</si>
  <si>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</si>
  <si>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</si>
  <si>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</si>
  <si>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</si>
  <si>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</si>
  <si>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</si>
  <si>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</si>
  <si>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</si>
  <si>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</si>
  <si>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</si>
  <si>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</si>
  <si>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</si>
  <si>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</si>
  <si>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</si>
  <si>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</si>
  <si>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</si>
  <si>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</si>
  <si>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</si>
  <si>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</si>
  <si>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</si>
  <si>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</si>
  <si>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</si>
  <si>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</si>
  <si>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</si>
  <si>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</si>
  <si>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</si>
  <si>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</si>
  <si>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</si>
  <si>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</si>
  <si>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</si>
  <si>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</si>
  <si>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</si>
  <si>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</si>
  <si>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</si>
  <si>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</si>
  <si>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</si>
  <si>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</si>
  <si>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</si>
  <si>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</si>
  <si>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</si>
  <si>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</si>
  <si>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</si>
  <si>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</si>
  <si>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</si>
  <si>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</si>
  <si>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</si>
  <si>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</si>
  <si>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</si>
  <si>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</si>
  <si>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</si>
  <si>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</si>
  <si>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</si>
  <si>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</si>
  <si>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</si>
  <si>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</si>
  <si>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</si>
  <si>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</si>
  <si>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</si>
  <si>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</si>
  <si>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</si>
  <si>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</si>
  <si>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</si>
  <si>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</si>
  <si>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</si>
  <si>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</si>
  <si>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</si>
  <si>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</si>
  <si>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</si>
  <si>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</si>
  <si>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</si>
  <si>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</si>
  <si>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</si>
  <si>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</si>
  <si>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</si>
  <si>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</si>
  <si>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</si>
  <si>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</si>
  <si>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</si>
  <si>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</si>
  <si>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</si>
  <si>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</si>
  <si>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</si>
  <si>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</si>
  <si>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</si>
  <si>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</si>
  <si>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</si>
  <si>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</si>
  <si>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</si>
  <si>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</si>
  <si>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</si>
  <si>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</si>
  <si>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</si>
  <si>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</si>
  <si>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</si>
  <si>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</si>
  <si>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</si>
  <si>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</si>
  <si>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</si>
  <si>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</si>
  <si>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</si>
  <si>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</si>
  <si>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</si>
  <si>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</si>
  <si>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</si>
  <si>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</si>
  <si>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</si>
  <si>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</si>
  <si>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</si>
  <si>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</si>
  <si>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</si>
  <si>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</si>
  <si>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</si>
  <si>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</si>
  <si>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</si>
  <si>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</si>
  <si>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</si>
  <si>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</si>
  <si>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</si>
  <si>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</si>
  <si>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</si>
  <si>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</si>
  <si>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</si>
  <si>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</si>
  <si>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</si>
  <si>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</si>
  <si>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</si>
  <si>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</si>
  <si>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</si>
  <si>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</si>
  <si>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</si>
  <si>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</si>
  <si>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</si>
  <si>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</si>
  <si>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</si>
  <si>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</si>
  <si>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</si>
  <si>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</si>
  <si>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</si>
  <si>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</si>
  <si>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</si>
  <si>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</si>
  <si>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</si>
  <si>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</si>
  <si>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</si>
  <si>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</si>
  <si>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</si>
  <si>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</si>
  <si>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</si>
  <si>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</si>
  <si>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</si>
  <si>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</si>
  <si>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</si>
  <si>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</si>
  <si>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</si>
  <si>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</si>
  <si>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</si>
  <si>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</si>
  <si>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</si>
  <si>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</si>
  <si>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</si>
  <si>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</si>
  <si>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</si>
  <si>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</si>
  <si>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</si>
  <si>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</si>
  <si>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</si>
  <si>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</si>
  <si>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</si>
  <si>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</si>
  <si>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</si>
  <si>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</si>
  <si>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</si>
  <si>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</si>
  <si>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</si>
  <si>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</si>
  <si>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</si>
  <si>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</si>
  <si>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</si>
  <si>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</si>
  <si>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</si>
  <si>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</si>
  <si>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</si>
  <si>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</si>
  <si>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</si>
  <si>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</si>
  <si>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</si>
  <si>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</si>
  <si>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</si>
  <si>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</si>
  <si>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</si>
  <si>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</si>
  <si>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</si>
  <si>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</si>
  <si>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</si>
  <si>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</si>
  <si>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</si>
  <si>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</si>
  <si>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</si>
  <si>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</si>
  <si>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</si>
  <si>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</si>
  <si>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</si>
  <si>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</si>
  <si>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</si>
  <si>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</si>
  <si>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</si>
  <si>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</si>
  <si>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</si>
  <si>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</si>
  <si>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</si>
  <si>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</si>
  <si>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</si>
  <si>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</si>
  <si>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</si>
  <si>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</si>
  <si>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</si>
  <si>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</si>
  <si>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</si>
  <si>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</si>
  <si>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</si>
  <si>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</si>
  <si>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</si>
  <si>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</si>
  <si>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</si>
  <si>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</si>
  <si>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</si>
  <si>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</si>
  <si>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</si>
  <si>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</si>
  <si>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</si>
  <si>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</si>
  <si>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</si>
  <si>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</si>
  <si>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</si>
  <si>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</si>
  <si>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</si>
  <si>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</si>
  <si>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</si>
  <si>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</si>
  <si>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</si>
  <si>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</si>
  <si>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</si>
  <si>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</si>
  <si>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</si>
  <si>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</si>
  <si>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</si>
  <si>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</si>
  <si>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</si>
  <si>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</si>
  <si>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</si>
  <si>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</si>
  <si>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</si>
  <si>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</si>
  <si>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</si>
  <si>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</si>
  <si>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</si>
  <si>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</si>
  <si>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</si>
  <si>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</si>
  <si>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</si>
  <si>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</si>
  <si>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</si>
  <si>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</si>
  <si>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</si>
  <si>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</si>
  <si>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</si>
  <si>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</si>
  <si>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</si>
  <si>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</si>
  <si>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</si>
  <si>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</si>
  <si>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</si>
  <si>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</si>
  <si>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</si>
  <si>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</si>
  <si>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</si>
  <si>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</si>
  <si>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</si>
  <si>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</si>
  <si>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</si>
  <si>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</si>
  <si>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</si>
  <si>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</si>
  <si>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</si>
  <si>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</si>
  <si>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</si>
  <si>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</si>
  <si>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</si>
  <si>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</si>
  <si>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</si>
  <si>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</si>
  <si>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</si>
  <si>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</si>
  <si>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</si>
  <si>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</si>
  <si>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</si>
  <si>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</si>
  <si>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</si>
  <si>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</si>
  <si>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</si>
  <si>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</si>
  <si>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</si>
  <si>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</si>
  <si>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</si>
  <si>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</si>
  <si>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</si>
  <si>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</si>
  <si>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</si>
  <si>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</si>
  <si>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</si>
  <si>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</si>
  <si>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</si>
  <si>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</si>
  <si>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</si>
  <si>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</si>
  <si>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</si>
  <si>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</si>
  <si>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</si>
  <si>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</si>
  <si>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</si>
  <si>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</si>
  <si>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</si>
  <si>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</si>
  <si>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</si>
  <si>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</si>
  <si>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</si>
  <si>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</si>
  <si>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</si>
  <si>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</si>
  <si>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</si>
  <si>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</si>
  <si>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</si>
  <si>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</si>
  <si>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</si>
  <si>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</si>
  <si>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</si>
  <si>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</si>
  <si>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</si>
  <si>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</si>
  <si>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</si>
  <si>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</si>
  <si>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</si>
  <si>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</si>
  <si>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</si>
  <si>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</si>
  <si>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</si>
  <si>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</si>
  <si>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</si>
  <si>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</si>
  <si>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</si>
  <si>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</si>
  <si>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</si>
  <si>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</si>
  <si>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</si>
  <si>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</si>
  <si>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</si>
  <si>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</si>
  <si>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</si>
  <si>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</si>
  <si>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</si>
  <si>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</si>
  <si>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</si>
  <si>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</si>
  <si>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</si>
  <si>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</si>
  <si>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</si>
  <si>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</si>
  <si>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</si>
  <si>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</si>
  <si>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</si>
  <si>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</si>
  <si>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</si>
  <si>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</si>
  <si>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</si>
  <si>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</si>
  <si>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</si>
  <si>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</si>
  <si>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</si>
  <si>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</si>
  <si>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</si>
  <si>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</si>
  <si>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</si>
  <si>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</si>
  <si>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</si>
  <si>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</si>
  <si>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</si>
  <si>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</si>
  <si>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</si>
  <si>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</si>
  <si>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</si>
  <si>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</si>
  <si>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</si>
  <si>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</si>
  <si>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</si>
  <si>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</si>
  <si>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</si>
  <si>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</si>
  <si>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</si>
  <si>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</si>
  <si>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</si>
  <si>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</si>
  <si>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</si>
  <si>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</si>
  <si>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</si>
  <si>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</si>
  <si>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</si>
  <si>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</si>
  <si>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</si>
  <si>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</si>
  <si>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</si>
  <si>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</si>
  <si>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</si>
  <si>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</si>
  <si>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</si>
  <si>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</si>
  <si>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</si>
  <si>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</si>
  <si>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</si>
  <si>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</si>
  <si>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</si>
  <si>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</si>
  <si>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</si>
  <si>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</si>
  <si>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</si>
  <si>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</si>
  <si>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</si>
  <si>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</si>
  <si>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</si>
  <si>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</si>
  <si>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</si>
  <si>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</si>
  <si>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</si>
  <si>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</si>
  <si>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</si>
  <si>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</si>
  <si>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</si>
  <si>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</si>
  <si>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</si>
  <si>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</si>
  <si>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</si>
  <si>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</si>
  <si>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</si>
  <si>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</si>
  <si>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</si>
  <si>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</si>
  <si>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</si>
  <si>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</si>
  <si>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</si>
  <si>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</si>
  <si>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</si>
  <si>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</si>
  <si>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</si>
  <si>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</si>
  <si>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</si>
  <si>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</si>
  <si>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</si>
  <si>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</si>
  <si>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</si>
  <si>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</si>
  <si>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</si>
  <si>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</si>
  <si>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</si>
  <si>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</si>
  <si>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</si>
  <si>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</si>
  <si>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</si>
  <si>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</si>
  <si>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</si>
  <si>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</si>
  <si>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</si>
  <si>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</si>
  <si>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</si>
  <si>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</si>
  <si>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</si>
  <si>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</si>
  <si>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</si>
  <si>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</si>
  <si>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</si>
  <si>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</si>
  <si>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</si>
  <si>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</si>
  <si>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</si>
  <si>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</si>
  <si>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</si>
  <si>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</si>
  <si>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</si>
  <si>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</si>
  <si>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</si>
  <si>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</si>
  <si>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</si>
  <si>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</si>
  <si>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</si>
  <si>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</si>
  <si>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</si>
  <si>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</si>
  <si>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</si>
  <si>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</si>
  <si>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</si>
  <si>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</si>
  <si>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</si>
  <si>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</si>
  <si>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</si>
  <si>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</si>
  <si>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</si>
  <si>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</si>
  <si>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</si>
  <si>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</si>
  <si>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</si>
  <si>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</si>
  <si>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</si>
  <si>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</si>
  <si>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</si>
  <si>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</si>
  <si>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</si>
  <si>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</si>
  <si>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</si>
  <si>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</si>
  <si>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</si>
  <si>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</si>
  <si>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</si>
  <si>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</si>
  <si>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</si>
  <si>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</si>
  <si>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</si>
  <si>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</si>
  <si>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</si>
  <si>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</si>
  <si>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</si>
  <si>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</si>
  <si>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</si>
  <si>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</si>
  <si>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</si>
  <si>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</si>
  <si>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</si>
  <si>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</si>
  <si>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</si>
  <si>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</si>
  <si>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</si>
  <si>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</si>
  <si>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</si>
  <si>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</si>
  <si>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</si>
  <si>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</si>
  <si>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</si>
  <si>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</si>
  <si>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</si>
  <si>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</si>
  <si>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</si>
  <si>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</si>
  <si>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</si>
  <si>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</si>
  <si>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</si>
  <si>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</si>
  <si>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</si>
  <si>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</si>
  <si>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</si>
  <si>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</si>
  <si>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</si>
  <si>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</si>
  <si>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</si>
  <si>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</si>
  <si>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</si>
  <si>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</si>
  <si>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</si>
  <si>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</si>
  <si>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</si>
  <si>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</si>
  <si>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</si>
  <si>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</si>
  <si>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</si>
  <si>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</si>
  <si>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</si>
  <si>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</si>
  <si>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</si>
  <si>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</si>
  <si>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</si>
  <si>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</si>
  <si>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</si>
  <si>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</si>
  <si>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</si>
  <si>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</si>
  <si>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</si>
  <si>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</si>
  <si>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</si>
  <si>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</si>
  <si>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</si>
  <si>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</si>
  <si>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</si>
  <si>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</si>
  <si>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</si>
  <si>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</si>
  <si>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</si>
  <si>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</si>
  <si>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</si>
  <si>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</si>
  <si>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</si>
  <si>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</si>
  <si>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</si>
  <si>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</si>
  <si>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</si>
  <si>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</si>
  <si>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</si>
  <si>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</si>
  <si>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</si>
  <si>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</si>
  <si>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</si>
  <si>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</si>
  <si>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</si>
  <si>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</si>
  <si>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</si>
  <si>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</si>
  <si>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</si>
  <si>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</si>
  <si>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</si>
  <si>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</si>
  <si>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</si>
  <si>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</si>
  <si>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</si>
  <si>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</si>
  <si>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</si>
  <si>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</si>
  <si>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</si>
  <si>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</si>
  <si>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</si>
  <si>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</si>
  <si>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</si>
  <si>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</si>
  <si>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</si>
  <si>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</si>
  <si>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</si>
  <si>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</si>
  <si>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</si>
  <si>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</si>
  <si>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</si>
  <si>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</si>
  <si>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</si>
  <si>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</si>
  <si>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</si>
  <si>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</si>
  <si>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</si>
  <si>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</si>
  <si>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</si>
  <si>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</si>
  <si>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</si>
  <si>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</si>
  <si>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</si>
  <si>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</si>
  <si>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</si>
  <si>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</si>
  <si>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</si>
  <si>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</si>
  <si>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</si>
  <si>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</si>
  <si>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</si>
  <si>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</si>
  <si>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</si>
  <si>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</si>
  <si>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</si>
  <si>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</si>
  <si>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</si>
  <si>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</si>
  <si>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</si>
  <si>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</si>
  <si>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</si>
  <si>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</si>
  <si>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</si>
  <si>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</si>
  <si>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</si>
  <si>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</si>
  <si>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</si>
  <si>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</si>
  <si>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</si>
  <si>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</si>
  <si>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</si>
  <si>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</si>
  <si>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</si>
  <si>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</si>
  <si>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</si>
  <si>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</si>
  <si>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</si>
  <si>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</si>
  <si>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</si>
  <si>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</si>
  <si>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</si>
  <si>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</si>
  <si>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</si>
  <si>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</si>
  <si>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</si>
  <si>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</si>
  <si>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</si>
  <si>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</si>
  <si>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</si>
  <si>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</si>
  <si>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</si>
  <si>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</si>
  <si>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</si>
  <si>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</si>
  <si>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</si>
  <si>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</si>
  <si>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</si>
  <si>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</si>
  <si>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</si>
  <si>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</si>
  <si>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</si>
  <si>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</si>
  <si>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</si>
  <si>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</si>
  <si>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</si>
  <si>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</si>
  <si>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</si>
  <si>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</si>
  <si>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</si>
  <si>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</si>
  <si>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</si>
  <si>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</si>
  <si>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</si>
  <si>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</si>
  <si>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</si>
  <si>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</si>
  <si>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</si>
  <si>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</si>
  <si>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</si>
  <si>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</si>
  <si>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</si>
  <si>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</si>
  <si>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</si>
  <si>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</si>
  <si>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</si>
  <si>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</si>
  <si>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</si>
  <si>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</si>
  <si>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</si>
  <si>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</si>
  <si>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</si>
  <si>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</si>
  <si>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</si>
  <si>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</si>
  <si>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</si>
  <si>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</si>
  <si>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</si>
  <si>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</si>
  <si>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</si>
  <si>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</si>
  <si>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</si>
  <si>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</si>
  <si>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</si>
  <si>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</si>
  <si>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</si>
  <si>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</si>
  <si>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</si>
  <si>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</si>
  <si>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</si>
  <si>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</si>
  <si>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</si>
  <si>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</si>
  <si>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</si>
  <si>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</si>
  <si>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</si>
  <si>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</si>
  <si>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</si>
  <si>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</si>
  <si>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</si>
  <si>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</si>
  <si>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</si>
  <si>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</si>
  <si>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</si>
  <si>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</si>
  <si>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</si>
  <si>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</si>
  <si>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</si>
  <si>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</si>
  <si>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</si>
  <si>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</si>
  <si>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</si>
  <si>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</si>
  <si>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</si>
  <si>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</si>
  <si>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</si>
  <si>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</si>
  <si>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</si>
  <si>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</si>
  <si>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</si>
  <si>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</si>
  <si>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</si>
  <si>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</si>
  <si>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</si>
  <si>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</si>
  <si>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</si>
  <si>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</si>
  <si>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</si>
  <si>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</si>
  <si>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</si>
  <si>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</si>
  <si>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</si>
  <si>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</si>
  <si>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</si>
  <si>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</si>
  <si>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</si>
  <si>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</si>
  <si>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</si>
  <si>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</si>
  <si>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</si>
  <si>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</si>
  <si>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</si>
  <si>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</si>
  <si>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</si>
  <si>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</si>
  <si>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</si>
  <si>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</si>
  <si>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</si>
  <si>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</si>
  <si>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</si>
  <si>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</si>
  <si>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</si>
  <si>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</si>
  <si>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</si>
  <si>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</si>
  <si>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</si>
  <si>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</si>
  <si>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</si>
  <si>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</si>
  <si>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</si>
  <si>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</si>
  <si>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</si>
  <si>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</si>
  <si>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</si>
  <si>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</si>
  <si>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</si>
  <si>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</si>
  <si>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</si>
  <si>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</si>
  <si>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</si>
  <si>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</si>
  <si>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</si>
  <si>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</si>
  <si>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</si>
  <si>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</si>
  <si>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</si>
  <si>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</si>
  <si>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</si>
  <si>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</si>
  <si>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</si>
  <si>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</si>
  <si>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</si>
  <si>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</si>
  <si>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</si>
  <si>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</si>
  <si>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</si>
  <si>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</si>
  <si>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</si>
  <si>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</si>
  <si>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</si>
  <si>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</si>
  <si>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</si>
  <si>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</si>
  <si>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</si>
  <si>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</si>
  <si>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</si>
  <si>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</si>
  <si>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</si>
  <si>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</si>
  <si>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</si>
  <si>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</si>
  <si>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</si>
  <si>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</si>
  <si>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</si>
  <si>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</si>
  <si>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</si>
  <si>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</si>
  <si>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</si>
  <si>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</si>
  <si>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</si>
  <si>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</si>
  <si>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</si>
  <si>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</si>
  <si>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</si>
  <si>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</si>
  <si>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</si>
  <si>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</si>
  <si>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</si>
  <si>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</si>
  <si>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</si>
  <si>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</si>
  <si>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</si>
  <si>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</si>
  <si>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</si>
  <si>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</si>
  <si>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</si>
  <si>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</si>
  <si>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</si>
  <si>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</si>
  <si>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</si>
  <si>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</si>
  <si>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</si>
  <si>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</si>
  <si>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</si>
  <si>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</si>
  <si>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</si>
  <si>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</si>
  <si>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</si>
  <si>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</si>
  <si>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</si>
  <si>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</si>
  <si>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</si>
  <si>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</si>
  <si>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</si>
  <si>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</si>
  <si>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</si>
  <si>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</si>
  <si>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</si>
  <si>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</si>
  <si>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</si>
  <si>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</si>
  <si>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</si>
  <si>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</si>
  <si>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</si>
  <si>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</si>
  <si>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</si>
  <si>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</si>
  <si>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</si>
  <si>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</si>
  <si>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</si>
  <si>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</si>
  <si>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</si>
  <si>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</si>
  <si>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</si>
  <si>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</si>
  <si>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</si>
  <si>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</si>
  <si>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</si>
  <si>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</si>
  <si>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</si>
  <si>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</si>
  <si>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</si>
  <si>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</si>
  <si>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</si>
  <si>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</si>
  <si>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</si>
  <si>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</si>
  <si>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</si>
  <si>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</si>
  <si>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</si>
  <si>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</si>
  <si>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</si>
  <si>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</si>
  <si>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</si>
  <si>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</si>
  <si>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</si>
  <si>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</si>
  <si>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</si>
  <si>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</si>
  <si>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</si>
  <si>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</si>
  <si>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</si>
  <si>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</si>
  <si>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</si>
  <si>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</si>
  <si>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</si>
  <si>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</si>
  <si>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</si>
  <si>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</si>
  <si>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</si>
  <si>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</si>
  <si>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</si>
  <si>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</si>
  <si>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</si>
  <si>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</si>
  <si>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</si>
  <si>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</si>
  <si>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</si>
  <si>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</si>
  <si>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</si>
  <si>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</si>
  <si>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</si>
  <si>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</si>
  <si>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</si>
  <si>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</si>
  <si>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</si>
  <si>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</si>
  <si>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</si>
  <si>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</si>
  <si>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</si>
  <si>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</si>
  <si>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</si>
  <si>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</si>
  <si>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</si>
  <si>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</si>
  <si>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</si>
  <si>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</si>
  <si>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</si>
  <si>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</si>
  <si>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</si>
  <si>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</si>
  <si>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</si>
  <si>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</si>
  <si>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</si>
  <si>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</si>
  <si>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</si>
  <si>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</si>
  <si>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</si>
  <si>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</si>
  <si>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</si>
  <si>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</si>
  <si>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</si>
  <si>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</si>
  <si>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</si>
  <si>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</si>
  <si>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</si>
  <si>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</si>
  <si>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</si>
  <si>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</si>
  <si>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</si>
  <si>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</si>
  <si>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</si>
  <si>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</si>
  <si>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</si>
  <si>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</si>
  <si>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</si>
  <si>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</si>
  <si>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</si>
  <si>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</si>
  <si>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</si>
  <si>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</si>
  <si>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</si>
  <si>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</si>
  <si>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</si>
  <si>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</si>
  <si>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</si>
  <si>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</si>
  <si>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</si>
  <si>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</si>
  <si>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</si>
  <si>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</si>
  <si>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</si>
  <si>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</si>
  <si>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</si>
  <si>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</si>
  <si>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</si>
  <si>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</si>
  <si>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</si>
  <si>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</si>
  <si>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</si>
  <si>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</si>
  <si>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</si>
  <si>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</si>
  <si>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</si>
  <si>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</si>
  <si>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</si>
  <si>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</si>
  <si>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</si>
  <si>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</si>
  <si>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</si>
  <si>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</si>
  <si>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</si>
  <si>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</si>
  <si>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</si>
  <si>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</si>
  <si>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</si>
  <si>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</si>
  <si>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</si>
  <si>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</si>
  <si>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</si>
  <si>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</si>
  <si>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</si>
  <si>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</si>
  <si>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</si>
  <si>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</si>
  <si>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</si>
  <si>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</si>
  <si>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</si>
  <si>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</si>
  <si>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</si>
  <si>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</si>
  <si>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</si>
  <si>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</si>
  <si>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</si>
  <si>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</si>
  <si>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</si>
  <si>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</si>
  <si>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</si>
  <si>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</si>
  <si>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</si>
  <si>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</si>
  <si>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</si>
  <si>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</si>
  <si>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</si>
  <si>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</si>
  <si>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</si>
  <si>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</si>
  <si>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</si>
  <si>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</si>
  <si>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</si>
  <si>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</si>
  <si>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</si>
  <si>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</si>
  <si>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</si>
  <si>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</si>
  <si>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</si>
  <si>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</si>
  <si>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</si>
  <si>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</si>
  <si>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</si>
  <si>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</si>
  <si>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</si>
  <si>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</si>
  <si>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</si>
  <si>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</si>
  <si>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</si>
  <si>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</si>
  <si>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</si>
  <si>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</si>
  <si>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</si>
  <si>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</si>
  <si>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</si>
  <si>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</si>
  <si>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</si>
  <si>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</si>
  <si>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</si>
  <si>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</si>
  <si>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</si>
  <si>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</si>
  <si>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</si>
  <si>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</si>
  <si>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</si>
  <si>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</si>
  <si>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</si>
  <si>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</si>
  <si>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</si>
  <si>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</si>
  <si>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</si>
  <si>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</si>
  <si>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</si>
  <si>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</si>
  <si>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</si>
  <si>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</si>
  <si>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</si>
  <si>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</si>
  <si>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</si>
  <si>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</si>
  <si>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</si>
  <si>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</si>
  <si>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</si>
  <si>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</si>
  <si>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</si>
  <si>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</si>
  <si>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</si>
  <si>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</si>
  <si>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</si>
  <si>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</si>
  <si>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</si>
  <si>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</si>
  <si>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</si>
  <si>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</si>
  <si>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</si>
  <si>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</si>
  <si>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</si>
  <si>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</si>
  <si>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</si>
  <si>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</si>
  <si>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</si>
  <si>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</si>
  <si>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</si>
  <si>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</si>
  <si>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</si>
  <si>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</si>
  <si>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</si>
  <si>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</si>
  <si>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</si>
  <si>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</si>
  <si>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</si>
  <si>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</si>
  <si>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</si>
  <si>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</si>
  <si>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</si>
  <si>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</si>
  <si>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</si>
  <si>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</si>
  <si>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</si>
  <si>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</si>
  <si>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</si>
  <si>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</si>
  <si>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</si>
  <si>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</si>
  <si>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</si>
  <si>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</si>
  <si>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</si>
  <si>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</si>
  <si>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</si>
  <si>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</si>
  <si>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</si>
  <si>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</si>
  <si>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</si>
  <si>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</si>
  <si>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</si>
  <si>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</si>
  <si>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</si>
  <si>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</si>
  <si>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</si>
  <si>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</si>
  <si>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</si>
  <si>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</si>
  <si>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</si>
  <si>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</si>
  <si>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</si>
  <si>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</si>
  <si>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</si>
  <si>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</si>
  <si>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</si>
  <si>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</si>
  <si>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</si>
  <si>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</si>
  <si>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</si>
  <si>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</si>
  <si>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</si>
  <si>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</si>
  <si>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</si>
  <si>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</si>
  <si>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</si>
  <si>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</si>
  <si>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</si>
  <si>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</si>
  <si>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</si>
  <si>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</si>
  <si>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</si>
  <si>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</si>
  <si>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</si>
  <si>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</si>
  <si>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</si>
  <si>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</si>
  <si>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</si>
  <si>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</si>
  <si>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</si>
  <si>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</si>
  <si>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</si>
  <si>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</si>
  <si>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</si>
  <si>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</si>
  <si>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</si>
  <si>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</si>
  <si>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</si>
  <si>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</si>
  <si>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</si>
  <si>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</si>
  <si>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</si>
  <si>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</si>
  <si>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</si>
  <si>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</si>
  <si>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</si>
  <si>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</si>
  <si>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</si>
  <si>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</si>
  <si>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</si>
  <si>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</si>
  <si>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</si>
  <si>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</si>
  <si>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</si>
  <si>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</si>
  <si>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</si>
  <si>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</si>
  <si>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</si>
  <si>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</si>
  <si>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</si>
  <si>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</si>
  <si>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</si>
  <si>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</si>
  <si>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</si>
  <si>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</si>
  <si>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</si>
  <si>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</si>
  <si>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</si>
  <si>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</si>
  <si>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</si>
  <si>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</si>
  <si>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</si>
  <si>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</si>
  <si>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</si>
  <si>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</si>
  <si>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</si>
  <si>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</si>
  <si>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</si>
  <si>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</si>
  <si>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</si>
  <si>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</si>
  <si>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</si>
  <si>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</si>
  <si>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</si>
  <si>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</si>
  <si>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</si>
  <si>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</si>
  <si>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</si>
  <si>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</si>
  <si>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</si>
  <si>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</si>
  <si>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</si>
  <si>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</si>
  <si>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</si>
  <si>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</si>
  <si>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</si>
  <si>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</si>
  <si>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</si>
  <si>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</si>
  <si>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</si>
  <si>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</si>
  <si>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</si>
  <si>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</si>
  <si>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</si>
  <si>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</si>
  <si>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</si>
  <si>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</si>
  <si>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</si>
  <si>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</si>
  <si>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</si>
  <si>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</si>
  <si>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</si>
  <si>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</si>
  <si>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</si>
  <si>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</si>
  <si>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</si>
  <si>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</si>
  <si>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</si>
  <si>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</si>
  <si>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</si>
  <si>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</si>
  <si>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</si>
  <si>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</si>
  <si>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</si>
  <si>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</si>
  <si>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</si>
  <si>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</si>
  <si>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</si>
  <si>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</si>
  <si>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</si>
  <si>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</si>
  <si>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</si>
  <si>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</si>
  <si>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</si>
  <si>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</si>
  <si>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</si>
  <si>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</si>
  <si>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</si>
  <si>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</si>
  <si>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</si>
  <si>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</si>
  <si>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</si>
  <si>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</si>
  <si>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</si>
  <si>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</si>
  <si>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</si>
  <si>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</si>
  <si>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</si>
  <si>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</si>
  <si>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</si>
  <si>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</si>
  <si>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</si>
  <si>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</si>
  <si>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</si>
  <si>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</si>
  <si>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</si>
  <si>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</si>
  <si>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</si>
  <si>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</si>
  <si>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</si>
  <si>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</si>
  <si>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</si>
  <si>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</si>
  <si>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</si>
  <si>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</si>
  <si>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</si>
  <si>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</si>
  <si>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</si>
  <si>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</si>
  <si>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</si>
  <si>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</si>
  <si>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</si>
  <si>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</si>
  <si>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</si>
  <si>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</si>
  <si>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</si>
  <si>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</si>
  <si>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</si>
  <si>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</si>
  <si>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</si>
  <si>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</si>
  <si>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</si>
  <si>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</si>
  <si>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</si>
  <si>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</si>
  <si>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</si>
  <si>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</si>
  <si>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</si>
  <si>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</si>
  <si>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</si>
  <si>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</si>
  <si>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</si>
  <si>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</si>
  <si>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</si>
  <si>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</si>
  <si>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</si>
  <si>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</si>
  <si>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</si>
  <si>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</si>
  <si>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</si>
  <si>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</si>
  <si>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</si>
  <si>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</si>
  <si>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</si>
  <si>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</si>
  <si>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</si>
  <si>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</si>
  <si>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</si>
  <si>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</si>
  <si>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</si>
  <si>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</si>
  <si>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</si>
  <si>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</si>
  <si>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</si>
  <si>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</si>
  <si>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</si>
  <si>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</si>
  <si>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</si>
  <si>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</si>
  <si>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</si>
  <si>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</si>
  <si>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</si>
  <si>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</si>
  <si>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</si>
  <si>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</si>
  <si>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</si>
  <si>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</si>
  <si>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</si>
  <si>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</si>
  <si>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</si>
  <si>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</si>
  <si>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</si>
  <si>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</si>
  <si>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</si>
  <si>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</si>
  <si>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</si>
  <si>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</si>
  <si>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</si>
  <si>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</si>
  <si>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</si>
  <si>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</si>
  <si>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</si>
  <si>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</si>
  <si>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</si>
  <si>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</si>
  <si>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</si>
  <si>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</si>
  <si>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</si>
  <si>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</si>
  <si>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</si>
  <si>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</si>
  <si>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</si>
  <si>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</si>
  <si>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</si>
  <si>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</si>
  <si>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</si>
  <si>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</si>
  <si>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</si>
  <si>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</si>
  <si>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</si>
  <si>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</si>
  <si>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</si>
  <si>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</si>
  <si>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</si>
  <si>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</si>
  <si>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</si>
  <si>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</si>
  <si>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</si>
  <si>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</si>
  <si>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</si>
  <si>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</si>
  <si>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</si>
  <si>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</si>
  <si>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</si>
  <si>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</si>
  <si>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</si>
  <si>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</si>
  <si>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</si>
  <si>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</si>
  <si>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</si>
  <si>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</si>
  <si>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</si>
  <si>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</si>
  <si>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</si>
  <si>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</si>
  <si>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</si>
  <si>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</si>
  <si>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</si>
  <si>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</si>
  <si>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</si>
  <si>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</si>
  <si>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</si>
  <si>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</si>
  <si>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</si>
  <si>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</si>
  <si>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</si>
  <si>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</si>
  <si>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</si>
  <si>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</si>
  <si>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</si>
  <si>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</si>
  <si>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</si>
  <si>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</si>
  <si>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</si>
  <si>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</si>
  <si>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</si>
  <si>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</si>
  <si>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</si>
  <si>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</si>
  <si>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</si>
  <si>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</si>
  <si>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</si>
  <si>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</si>
  <si>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</si>
  <si>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</si>
  <si>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</si>
  <si>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</si>
  <si>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</si>
  <si>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</si>
  <si>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</si>
  <si>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</si>
  <si>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</si>
  <si>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</si>
  <si>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</si>
  <si>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</si>
  <si>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</si>
  <si>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</si>
  <si>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</si>
  <si>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</si>
  <si>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</si>
  <si>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</si>
  <si>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</si>
  <si>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</si>
  <si>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</si>
  <si>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</si>
  <si>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</si>
  <si>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</si>
  <si>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</si>
  <si>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</si>
  <si>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</si>
  <si>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</si>
  <si>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</si>
  <si>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</si>
  <si>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</si>
  <si>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</si>
  <si>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</si>
  <si>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</si>
  <si>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</si>
  <si>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</si>
  <si>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</si>
  <si>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</si>
  <si>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</si>
  <si>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</si>
  <si>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</si>
  <si>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</si>
  <si>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</si>
  <si>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</si>
  <si>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</si>
  <si>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</si>
  <si>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</si>
  <si>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</si>
  <si>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</si>
  <si>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</si>
  <si>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</si>
  <si>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</si>
  <si>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</si>
  <si>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</si>
  <si>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</si>
  <si>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</si>
  <si>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</si>
  <si>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</si>
  <si>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</si>
  <si>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</si>
  <si>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</si>
  <si>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</si>
  <si>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</si>
  <si>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</si>
  <si>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</si>
  <si>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</si>
  <si>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</si>
  <si>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</si>
  <si>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</si>
  <si>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</si>
  <si>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</si>
  <si>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</si>
  <si>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</si>
  <si>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</si>
  <si>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</si>
  <si>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</si>
  <si>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</si>
  <si>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</si>
  <si>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</si>
  <si>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</si>
  <si>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</si>
  <si>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</si>
  <si>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</si>
  <si>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</si>
  <si>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</si>
  <si>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</si>
  <si>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</si>
  <si>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</si>
  <si>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</si>
  <si>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</si>
  <si>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</si>
  <si>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</si>
  <si>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</si>
  <si>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</si>
  <si>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</si>
  <si>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</si>
  <si>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</si>
  <si>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</si>
  <si>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</si>
  <si>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</si>
  <si>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</si>
  <si>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</si>
  <si>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</si>
  <si>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</si>
  <si>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</si>
  <si>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</si>
  <si>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</si>
  <si>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</si>
  <si>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</si>
  <si>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</si>
  <si>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</si>
  <si>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</si>
  <si>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</si>
  <si>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</si>
  <si>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</si>
  <si>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</si>
  <si>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</si>
  <si>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</si>
  <si>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</si>
  <si>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</si>
  <si>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</si>
  <si>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</si>
  <si>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</si>
  <si>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</si>
  <si>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</si>
  <si>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</si>
  <si>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</si>
  <si>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</si>
  <si>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</si>
  <si>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</si>
  <si>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</si>
  <si>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</si>
  <si>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</si>
  <si>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</si>
  <si>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</si>
  <si>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</si>
  <si>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</si>
  <si>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</si>
  <si>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</si>
  <si>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</si>
  <si>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</si>
  <si>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</si>
  <si>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</si>
  <si>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</si>
  <si>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</si>
  <si>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</si>
  <si>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</si>
  <si>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</si>
  <si>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</si>
  <si>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</si>
  <si>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</si>
  <si>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</si>
  <si>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</si>
  <si>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</si>
  <si>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</si>
  <si>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</si>
  <si>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</si>
  <si>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</si>
  <si>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</si>
  <si>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</si>
  <si>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</si>
  <si>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</si>
  <si>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</si>
  <si>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</si>
  <si>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</si>
  <si>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</si>
  <si>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</si>
  <si>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</si>
  <si>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</si>
  <si>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</si>
  <si>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</si>
  <si>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</si>
  <si>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</si>
  <si>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</si>
  <si>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</si>
  <si>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</si>
  <si>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</si>
  <si>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</si>
  <si>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</si>
  <si>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</si>
  <si>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</si>
  <si>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</si>
  <si>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</si>
  <si>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</si>
  <si>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</si>
  <si>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</si>
  <si>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</si>
  <si>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</si>
  <si>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</si>
  <si>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</si>
  <si>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</si>
  <si>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</si>
  <si>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</si>
  <si>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</si>
  <si>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</si>
  <si>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</si>
  <si>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</si>
  <si>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</si>
  <si>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</si>
  <si>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</si>
  <si>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</si>
  <si>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</si>
  <si>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</si>
  <si>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</si>
  <si>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</si>
  <si>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</si>
  <si>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</si>
  <si>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</si>
  <si>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</si>
  <si>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</si>
  <si>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</si>
  <si>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</si>
  <si>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</si>
  <si>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</si>
  <si>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</si>
  <si>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</si>
  <si>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</si>
  <si>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</si>
  <si>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</si>
  <si>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</si>
  <si>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</si>
  <si>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</si>
  <si>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</si>
  <si>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</si>
  <si>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</si>
  <si>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</si>
  <si>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</si>
  <si>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</si>
  <si>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</si>
  <si>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</si>
  <si>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</si>
  <si>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</si>
  <si>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</si>
  <si>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</si>
  <si>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</si>
  <si>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</si>
  <si>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</si>
  <si>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</si>
  <si>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</si>
  <si>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</si>
  <si>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</si>
  <si>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</si>
  <si>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</si>
  <si>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</si>
  <si>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</si>
  <si>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</si>
  <si>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</si>
  <si>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</si>
  <si>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</si>
  <si>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</si>
  <si>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</si>
  <si>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</si>
  <si>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</si>
  <si>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</si>
  <si>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</si>
  <si>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</si>
  <si>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</si>
  <si>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</si>
  <si>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</si>
  <si>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</si>
  <si>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</si>
  <si>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</si>
  <si>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</si>
  <si>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</si>
  <si>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</si>
  <si>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</si>
  <si>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</si>
  <si>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</si>
  <si>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</si>
  <si>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</si>
  <si>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</si>
  <si>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</si>
  <si>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</si>
  <si>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</si>
  <si>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</si>
  <si>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</si>
  <si>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</si>
  <si>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</si>
  <si>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</si>
  <si>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</si>
  <si>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</si>
  <si>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</si>
  <si>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</si>
  <si>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</si>
  <si>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</si>
  <si>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</si>
  <si>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</si>
  <si>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</si>
  <si>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</si>
  <si>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</si>
  <si>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</si>
  <si>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</si>
  <si>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</si>
  <si>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</si>
  <si>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</si>
  <si>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</si>
  <si>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</si>
  <si>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</si>
  <si>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</si>
  <si>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</si>
  <si>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</si>
  <si>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</si>
  <si>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</si>
  <si>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</si>
  <si>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</si>
  <si>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</si>
  <si>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</si>
  <si>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</si>
  <si>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</si>
  <si>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</si>
  <si>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</si>
  <si>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</si>
  <si>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</si>
  <si>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</si>
  <si>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</si>
  <si>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</si>
  <si>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</si>
  <si>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</si>
  <si>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</si>
  <si>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</si>
  <si>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</si>
  <si>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</si>
  <si>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</si>
  <si>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</si>
  <si>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</si>
  <si>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</si>
  <si>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</si>
  <si>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</si>
  <si>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</si>
  <si>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</si>
  <si>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</si>
  <si>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</si>
  <si>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</si>
  <si>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</si>
  <si>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</si>
  <si>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</si>
  <si>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</si>
  <si>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</si>
  <si>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</si>
  <si>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</si>
  <si>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</si>
  <si>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</si>
  <si>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</si>
  <si>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</si>
  <si>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</si>
  <si>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</si>
  <si>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</si>
  <si>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</si>
  <si>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</si>
  <si>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</si>
  <si>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</si>
  <si>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</si>
  <si>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</si>
  <si>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</si>
  <si>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</si>
  <si>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</si>
  <si>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</si>
  <si>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</si>
  <si>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</si>
  <si>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</si>
  <si>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</si>
  <si>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</si>
  <si>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</si>
  <si>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</si>
  <si>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</si>
  <si>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</si>
  <si>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</si>
  <si>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</si>
  <si>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</si>
  <si>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</si>
  <si>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</si>
  <si>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</si>
  <si>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</si>
  <si>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</si>
  <si>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</si>
  <si>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</si>
  <si>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</si>
  <si>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</si>
  <si>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</si>
  <si>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</si>
  <si>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</si>
  <si>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</si>
  <si>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</si>
  <si>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</si>
  <si>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</si>
  <si>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</si>
  <si>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</si>
  <si>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</si>
  <si>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</si>
  <si>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</si>
  <si>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</si>
  <si>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</si>
  <si>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</si>
  <si>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</si>
  <si>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</si>
  <si>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</si>
  <si>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</si>
  <si>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</si>
  <si>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</si>
  <si>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</si>
  <si>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</si>
  <si>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</si>
  <si>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</si>
  <si>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</si>
  <si>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</si>
  <si>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</si>
  <si>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</si>
  <si>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</si>
  <si>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</si>
  <si>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</si>
  <si>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</si>
  <si>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</si>
  <si>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</si>
  <si>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</si>
  <si>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</si>
  <si>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</si>
  <si>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</si>
  <si>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</si>
  <si>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</si>
  <si>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</si>
  <si>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</si>
  <si>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</si>
  <si>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</si>
  <si>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</si>
  <si>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</si>
  <si>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</si>
  <si>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</si>
  <si>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</si>
  <si>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</si>
  <si>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</si>
  <si>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</si>
  <si>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</si>
  <si>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</si>
  <si>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</si>
  <si>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</si>
  <si>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</si>
  <si>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</si>
  <si>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</si>
  <si>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</si>
  <si>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</si>
  <si>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</si>
  <si>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</si>
  <si>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</si>
  <si>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</si>
  <si>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</si>
  <si>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</si>
  <si>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</si>
  <si>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</si>
  <si>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</si>
  <si>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</si>
  <si>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</si>
  <si>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</si>
  <si>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</si>
  <si>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</si>
  <si>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</si>
  <si>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</si>
  <si>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</si>
  <si>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</si>
  <si>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</si>
  <si>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</si>
  <si>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</si>
  <si>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</si>
  <si>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</si>
  <si>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</si>
  <si>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</si>
  <si>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</si>
  <si>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</si>
  <si>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</si>
  <si>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</si>
  <si>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</si>
  <si>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</si>
  <si>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</si>
  <si>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</si>
  <si>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</si>
  <si>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</si>
  <si>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</si>
  <si>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</si>
  <si>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</si>
  <si>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</si>
  <si>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</si>
  <si>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</si>
  <si>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</si>
  <si>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</si>
  <si>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</si>
  <si>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</si>
  <si>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</si>
  <si>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</si>
  <si>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</si>
  <si>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</si>
  <si>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</si>
  <si>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</si>
  <si>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</si>
  <si>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</si>
  <si>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</si>
  <si>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</si>
  <si>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</si>
  <si>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</si>
  <si>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</si>
  <si>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</si>
  <si>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</si>
  <si>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</si>
  <si>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</si>
  <si>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</si>
  <si>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</si>
  <si>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</si>
  <si>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</si>
  <si>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</si>
  <si>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</si>
  <si>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</si>
  <si>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</si>
  <si>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</si>
  <si>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</si>
  <si>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</si>
  <si>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</si>
  <si>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</si>
  <si>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</si>
  <si>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</si>
  <si>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</si>
  <si>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</si>
  <si>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</si>
  <si>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</si>
  <si>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</si>
  <si>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</si>
  <si>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</si>
  <si>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</si>
  <si>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</si>
  <si>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</si>
  <si>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</si>
  <si>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</si>
  <si>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</si>
  <si>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</si>
  <si>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</si>
  <si>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</si>
  <si>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</si>
  <si>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</si>
  <si>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</si>
  <si>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</si>
  <si>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</si>
  <si>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</si>
  <si>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</si>
  <si>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</si>
  <si>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</si>
  <si>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</si>
  <si>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</si>
  <si>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</si>
  <si>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</si>
  <si>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</si>
  <si>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</si>
  <si>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</si>
  <si>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</si>
  <si>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</si>
  <si>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</si>
  <si>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</si>
  <si>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</si>
  <si>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</si>
  <si>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</si>
  <si>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</si>
  <si>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</si>
  <si>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</si>
  <si>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</si>
  <si>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</si>
  <si>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</si>
  <si>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</si>
  <si>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</si>
  <si>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</si>
  <si>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</si>
  <si>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</si>
  <si>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</si>
  <si>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</si>
  <si>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</si>
  <si>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</si>
  <si>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</si>
  <si>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</si>
  <si>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</si>
  <si>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</si>
  <si>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</si>
  <si>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</si>
  <si>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</si>
  <si>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</si>
  <si>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</si>
  <si>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</si>
  <si>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</si>
  <si>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</si>
  <si>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</si>
  <si>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</si>
  <si>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</si>
  <si>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</si>
  <si>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</si>
  <si>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</si>
  <si>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</si>
  <si>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</si>
  <si>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</si>
  <si>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</si>
  <si>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</si>
  <si>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</si>
  <si>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</si>
  <si>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</si>
  <si>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</si>
  <si>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</si>
  <si>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</si>
  <si>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</si>
  <si>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</si>
  <si>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</si>
  <si>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</si>
  <si>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</si>
  <si>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</si>
  <si>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</si>
  <si>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</si>
  <si>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</si>
  <si>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</si>
  <si>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</si>
  <si>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</si>
  <si>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</si>
  <si>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</si>
  <si>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</si>
  <si>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</si>
  <si>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</si>
  <si>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</si>
  <si>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</si>
  <si>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</si>
  <si>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</si>
  <si>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</si>
  <si>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</si>
  <si>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</si>
  <si>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</si>
  <si>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</si>
  <si>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</si>
  <si>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</si>
  <si>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</si>
  <si>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</si>
  <si>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</si>
  <si>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</si>
  <si>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</si>
  <si>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</si>
  <si>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</si>
  <si>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</si>
  <si>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</si>
  <si>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</si>
  <si>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</si>
  <si>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</si>
  <si>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</si>
  <si>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</si>
  <si>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</si>
  <si>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</si>
  <si>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</si>
  <si>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</si>
  <si>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</si>
  <si>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</si>
  <si>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</si>
  <si>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</si>
  <si>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</si>
  <si>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</si>
  <si>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</si>
  <si>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</si>
  <si>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</si>
  <si>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</si>
  <si>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</si>
  <si>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</si>
  <si>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</si>
  <si>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</si>
  <si>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</si>
  <si>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</si>
  <si>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</si>
  <si>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</si>
  <si>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</si>
  <si>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</si>
  <si>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</si>
  <si>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</si>
  <si>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</si>
  <si>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</si>
  <si>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</si>
  <si>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</si>
  <si>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</si>
  <si>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</si>
  <si>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</si>
  <si>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</si>
  <si>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</si>
  <si>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</si>
  <si>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</si>
  <si>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</si>
  <si>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</si>
  <si>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</si>
  <si>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</si>
  <si>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</si>
  <si>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</si>
  <si>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</si>
  <si>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</si>
  <si>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</si>
  <si>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</si>
  <si>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</si>
  <si>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</si>
  <si>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</si>
  <si>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</si>
  <si>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</si>
  <si>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</si>
  <si>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</si>
  <si>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</si>
  <si>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</si>
  <si>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</si>
  <si>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</si>
  <si>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</si>
  <si>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</si>
  <si>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</si>
  <si>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</si>
  <si>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</si>
  <si>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</si>
  <si>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</si>
  <si>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</si>
  <si>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</si>
  <si>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</si>
  <si>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</si>
  <si>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</si>
  <si>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</si>
  <si>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</si>
  <si>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</si>
  <si>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</si>
  <si>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</si>
  <si>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</si>
  <si>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</si>
  <si>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</si>
  <si>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</si>
  <si>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</si>
  <si>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</si>
  <si>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</si>
  <si>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</si>
  <si>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</si>
  <si>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</si>
  <si>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</si>
  <si>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</si>
  <si>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</si>
  <si>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</si>
  <si>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</si>
  <si>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</si>
  <si>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</si>
  <si>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</si>
  <si>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</si>
  <si>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</si>
  <si>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</si>
  <si>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</si>
  <si>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</si>
  <si>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</si>
  <si>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</si>
  <si>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</si>
  <si>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</si>
  <si>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</si>
  <si>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</si>
  <si>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</si>
  <si>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</si>
  <si>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</si>
  <si>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</si>
  <si>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</si>
  <si>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</si>
  <si>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</si>
  <si>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</si>
  <si>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</si>
  <si>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</si>
  <si>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</si>
  <si>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</si>
  <si>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</si>
  <si>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</si>
  <si>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</si>
  <si>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</si>
  <si>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</si>
  <si>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</si>
  <si>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</si>
  <si>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</si>
  <si>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</si>
  <si>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</si>
  <si>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</si>
  <si>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</si>
  <si>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</si>
  <si>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</si>
  <si>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</si>
  <si>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</si>
  <si>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</si>
  <si>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</si>
  <si>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</si>
  <si>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</si>
  <si>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</si>
  <si>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</si>
  <si>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</si>
  <si>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</si>
  <si>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</si>
  <si>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</si>
  <si>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</si>
  <si>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</si>
  <si>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</si>
  <si>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</si>
  <si>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</si>
  <si>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</si>
  <si>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</si>
  <si>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</si>
  <si>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</si>
  <si>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</si>
  <si>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</si>
  <si>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</si>
  <si>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</si>
  <si>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</si>
  <si>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</si>
  <si>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</si>
  <si>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</si>
  <si>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</si>
  <si>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</si>
  <si>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</si>
  <si>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</si>
  <si>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</si>
  <si>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</si>
  <si>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</si>
  <si>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</si>
  <si>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</si>
  <si>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</si>
  <si>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</si>
  <si>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</si>
  <si>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</si>
  <si>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</si>
  <si>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</si>
  <si>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</si>
  <si>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</si>
  <si>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</si>
  <si>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</si>
  <si>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</si>
  <si>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</si>
  <si>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</si>
  <si>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</si>
  <si>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</si>
  <si>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</si>
  <si>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</si>
  <si>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</si>
  <si>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</si>
  <si>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</si>
  <si>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</si>
  <si>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</si>
  <si>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</si>
  <si>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</si>
  <si>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</si>
  <si>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</si>
  <si>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</si>
  <si>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</si>
  <si>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</si>
  <si>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</si>
  <si>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</si>
  <si>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</si>
  <si>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</si>
  <si>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</si>
  <si>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</si>
  <si>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</si>
  <si>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</si>
  <si>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</si>
  <si>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</si>
  <si>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</si>
  <si>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</si>
  <si>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</si>
  <si>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</si>
  <si>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</si>
  <si>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</si>
  <si>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</si>
  <si>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</si>
  <si>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</si>
  <si>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</si>
  <si>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</si>
  <si>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</si>
  <si>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</si>
  <si>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</si>
  <si>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</si>
  <si>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</si>
  <si>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</si>
  <si>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</si>
  <si>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</si>
  <si>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</si>
  <si>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</si>
  <si>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</si>
  <si>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</si>
  <si>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</si>
  <si>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</si>
  <si>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</si>
  <si>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</si>
  <si>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</si>
  <si>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</si>
  <si>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</si>
  <si>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</si>
  <si>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</si>
  <si>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</si>
  <si>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</si>
  <si>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</si>
  <si>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</si>
  <si>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</si>
  <si>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</si>
  <si>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</si>
  <si>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</si>
  <si>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</si>
  <si>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</si>
  <si>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</si>
  <si>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</si>
  <si>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</si>
  <si>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</si>
  <si>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</si>
  <si>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</si>
  <si>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</si>
  <si>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</si>
  <si>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</si>
  <si>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</si>
  <si>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</si>
  <si>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</si>
  <si>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</si>
  <si>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</si>
  <si>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</si>
  <si>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</si>
  <si>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</si>
  <si>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</si>
  <si>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</si>
  <si>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</si>
  <si>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</si>
  <si>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</si>
  <si>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</si>
  <si>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</si>
  <si>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</si>
  <si>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</si>
  <si>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</si>
  <si>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</si>
  <si>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</si>
  <si>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</si>
  <si>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</si>
  <si>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</si>
  <si>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</si>
  <si>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</si>
  <si>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</si>
  <si>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</si>
  <si>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</si>
  <si>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</si>
  <si>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</si>
  <si>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</si>
  <si>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</si>
  <si>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</si>
  <si>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</si>
  <si>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</si>
  <si>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</si>
  <si>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</si>
  <si>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</si>
  <si>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</si>
  <si>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</si>
  <si>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</si>
  <si>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</si>
  <si>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</si>
  <si>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</si>
  <si>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</si>
  <si>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</si>
  <si>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</si>
  <si>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</si>
  <si>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</si>
  <si>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</si>
  <si>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</si>
  <si>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</si>
  <si>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</si>
  <si>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</si>
  <si>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</si>
  <si>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</si>
  <si>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</si>
  <si>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</si>
  <si>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</si>
  <si>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</si>
  <si>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</si>
  <si>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</si>
  <si>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</si>
  <si>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</si>
  <si>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</si>
  <si>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</si>
  <si>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</si>
  <si>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</si>
  <si>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</si>
  <si>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</si>
  <si>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</si>
  <si>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</si>
  <si>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</si>
  <si>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</si>
  <si>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</si>
  <si>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</si>
  <si>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</si>
  <si>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</si>
  <si>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</si>
  <si>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</si>
  <si>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</si>
  <si>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</si>
  <si>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</si>
  <si>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</si>
  <si>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</si>
  <si>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</si>
  <si>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</si>
  <si>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</si>
  <si>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</si>
  <si>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</si>
  <si>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</si>
  <si>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</si>
  <si>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</si>
  <si>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</si>
  <si>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</si>
  <si>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</si>
  <si>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</si>
  <si>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</si>
  <si>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</si>
  <si>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</si>
  <si>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</si>
  <si>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</si>
  <si>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</si>
  <si>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</si>
  <si>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</si>
  <si>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</si>
  <si>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</si>
  <si>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</si>
  <si>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</si>
  <si>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</si>
  <si>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</si>
  <si>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</si>
  <si>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</si>
  <si>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</si>
  <si>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</si>
  <si>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</si>
  <si>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</si>
  <si>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</si>
  <si>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</si>
  <si>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</si>
  <si>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</si>
  <si>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</si>
  <si>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</si>
  <si>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</si>
  <si>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</si>
  <si>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</si>
  <si>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</si>
  <si>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</si>
  <si>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</si>
  <si>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</si>
  <si>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</si>
  <si>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</si>
  <si>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</si>
  <si>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</si>
  <si>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</si>
  <si>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</si>
  <si>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</si>
  <si>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</si>
  <si>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</si>
  <si>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</si>
  <si>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</si>
  <si>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</si>
  <si>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</si>
  <si>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</si>
  <si>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</si>
  <si>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</si>
  <si>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</si>
  <si>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</si>
  <si>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</si>
  <si>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</si>
  <si>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</si>
  <si>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</si>
  <si>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</si>
  <si>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</si>
  <si>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</si>
  <si>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</si>
  <si>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</si>
  <si>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</si>
  <si>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</si>
  <si>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</si>
  <si>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</si>
  <si>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</si>
  <si>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</si>
  <si>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</si>
  <si>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</si>
  <si>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</si>
  <si>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</si>
  <si>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</si>
  <si>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</si>
  <si>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</si>
  <si>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</si>
  <si>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</si>
  <si>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</si>
  <si>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</si>
  <si>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</si>
  <si>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</si>
  <si>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</si>
  <si>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</si>
  <si>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</si>
  <si>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</si>
  <si>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</si>
  <si>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</si>
  <si>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</si>
  <si>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</si>
  <si>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</si>
  <si>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</si>
  <si>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</si>
  <si>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</si>
  <si>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</si>
  <si>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</si>
  <si>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</si>
  <si>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</si>
  <si>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</si>
  <si>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</si>
  <si>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</si>
  <si>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</si>
  <si>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</si>
  <si>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</si>
  <si>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</si>
  <si>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</si>
  <si>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</si>
  <si>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</si>
  <si>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</si>
  <si>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</si>
  <si>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</si>
  <si>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</si>
  <si>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</si>
  <si>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</si>
  <si>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</si>
  <si>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</si>
  <si>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</si>
  <si>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</si>
  <si>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</si>
  <si>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</si>
  <si>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</si>
  <si>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</si>
  <si>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</si>
  <si>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</si>
  <si>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</si>
  <si>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</si>
  <si>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</si>
  <si>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</si>
  <si>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</si>
  <si>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</si>
  <si>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</si>
  <si>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</si>
  <si>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</si>
  <si>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</si>
  <si>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</si>
  <si>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</si>
  <si>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</si>
  <si>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</si>
  <si>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</si>
  <si>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</si>
  <si>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</si>
  <si>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</si>
  <si>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</si>
  <si>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</si>
  <si>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</si>
  <si>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</si>
  <si>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</si>
  <si>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</si>
  <si>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</si>
  <si>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</si>
  <si>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</si>
  <si>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</si>
  <si>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</si>
  <si>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</si>
  <si>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</si>
  <si>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</si>
  <si>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</si>
  <si>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</si>
  <si>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</si>
  <si>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</si>
  <si>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</si>
  <si>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</si>
  <si>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</si>
  <si>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</si>
  <si>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</si>
  <si>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</si>
  <si>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</si>
  <si>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</si>
  <si>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</si>
  <si>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</si>
  <si>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</si>
  <si>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</si>
  <si>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</si>
  <si>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</si>
  <si>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</si>
  <si>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</si>
  <si>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</si>
  <si>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</si>
  <si>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</si>
  <si>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</si>
  <si>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</si>
  <si>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</si>
  <si>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</si>
  <si>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</si>
  <si>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</si>
  <si>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</si>
  <si>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</si>
  <si>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</si>
  <si>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</si>
  <si>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</si>
  <si>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</si>
  <si>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</si>
  <si>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</si>
  <si>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</si>
  <si>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</si>
  <si>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</si>
  <si>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</si>
  <si>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</si>
  <si>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</si>
  <si>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</si>
  <si>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</si>
  <si>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</si>
  <si>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</si>
  <si>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</si>
  <si>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</si>
  <si>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</si>
  <si>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</si>
  <si>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</si>
  <si>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</si>
  <si>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</si>
  <si>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</si>
  <si>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</si>
  <si>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</si>
  <si>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</si>
  <si>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</si>
  <si>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</si>
  <si>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</si>
  <si>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</si>
  <si>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</si>
  <si>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</si>
  <si>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</si>
  <si>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</si>
  <si>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</si>
  <si>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</si>
  <si>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</si>
  <si>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</si>
  <si>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</si>
  <si>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</si>
  <si>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</si>
  <si>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</si>
  <si>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</si>
  <si>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</si>
  <si>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</si>
  <si>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</si>
  <si>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</si>
  <si>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</si>
  <si>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</si>
  <si>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</si>
  <si>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</si>
  <si>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</si>
  <si>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</si>
  <si>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</si>
  <si>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</si>
  <si>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</si>
  <si>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</si>
  <si>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</si>
  <si>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</si>
  <si>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</si>
  <si>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</si>
  <si>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</si>
  <si>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</si>
  <si>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</si>
  <si>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</si>
  <si>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</si>
  <si>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</si>
  <si>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</si>
  <si>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</si>
  <si>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</si>
  <si>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</si>
  <si>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</si>
  <si>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</si>
  <si>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</si>
  <si>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</si>
  <si>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</si>
  <si>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</si>
  <si>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</si>
  <si>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</si>
  <si>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</si>
  <si>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</si>
  <si>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</si>
  <si>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</si>
  <si>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</si>
  <si>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</si>
  <si>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</si>
  <si>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</si>
  <si>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</si>
  <si>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</si>
  <si>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</si>
  <si>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</si>
  <si>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</si>
  <si>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</si>
  <si>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</si>
  <si>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</si>
  <si>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</si>
  <si>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</si>
  <si>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</si>
  <si>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</si>
  <si>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</si>
  <si>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</si>
  <si>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</si>
  <si>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</si>
  <si>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</si>
  <si>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</si>
  <si>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</si>
  <si>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</si>
  <si>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</si>
  <si>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</si>
  <si>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</si>
  <si>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</si>
  <si>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</si>
  <si>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</si>
  <si>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</si>
  <si>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</si>
  <si>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</si>
  <si>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</si>
  <si>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</si>
  <si>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</si>
  <si>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</si>
  <si>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</si>
  <si>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</si>
  <si>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</si>
  <si>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</si>
  <si>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</si>
  <si>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</si>
  <si>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</si>
  <si>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</si>
  <si>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</si>
  <si>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</si>
  <si>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</si>
  <si>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</si>
  <si>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</si>
  <si>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</si>
  <si>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</si>
  <si>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</si>
  <si>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</si>
  <si>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</si>
  <si>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</si>
  <si>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</si>
  <si>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</si>
  <si>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</si>
  <si>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</si>
  <si>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</si>
  <si>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</si>
  <si>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</si>
  <si>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</si>
  <si>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</si>
  <si>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</si>
  <si>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</si>
  <si>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</si>
  <si>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</si>
  <si>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</si>
  <si>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</si>
  <si>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</si>
  <si>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</si>
  <si>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</si>
  <si>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</si>
  <si>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</si>
  <si>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</si>
  <si>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</si>
  <si>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</si>
  <si>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</si>
  <si>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</si>
  <si>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</si>
  <si>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</si>
  <si>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</si>
  <si>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</si>
  <si>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</si>
  <si>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</si>
  <si>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</si>
  <si>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</si>
  <si>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</si>
  <si>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</si>
  <si>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</si>
  <si>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</si>
  <si>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</si>
  <si>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</si>
  <si>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</si>
  <si>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</si>
  <si>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</si>
  <si>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</si>
  <si>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</si>
  <si>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</si>
  <si>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</si>
  <si>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</si>
  <si>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</si>
  <si>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</si>
  <si>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</si>
  <si>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</si>
  <si>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</si>
  <si>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</si>
  <si>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</si>
  <si>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</si>
  <si>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</si>
  <si>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</si>
  <si>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</si>
  <si>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</si>
  <si>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</si>
  <si>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</si>
  <si>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</si>
  <si>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</si>
  <si>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</si>
  <si>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</si>
  <si>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</si>
  <si>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</si>
  <si>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</si>
  <si>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</si>
  <si>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</si>
  <si>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</si>
  <si>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</si>
  <si>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</si>
  <si>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</si>
  <si>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</si>
  <si>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</si>
  <si>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</si>
  <si>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</si>
  <si>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</si>
  <si>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</si>
  <si>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</si>
  <si>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</si>
  <si>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</si>
  <si>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</si>
  <si>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</si>
  <si>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</si>
  <si>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</si>
  <si>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</si>
  <si>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</si>
  <si>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</si>
  <si>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</si>
  <si>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</si>
  <si>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</si>
  <si>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</si>
  <si>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</si>
  <si>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</si>
  <si>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</si>
  <si>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</si>
  <si>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</si>
  <si>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</si>
  <si>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</si>
  <si>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</si>
  <si>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</si>
  <si>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</si>
  <si>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</si>
  <si>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</si>
  <si>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</si>
  <si>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</si>
  <si>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</si>
  <si>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</si>
  <si>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</si>
  <si>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</si>
  <si>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</si>
  <si>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</si>
  <si>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</si>
  <si>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</si>
  <si>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</si>
  <si>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</si>
  <si>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</si>
  <si>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</si>
  <si>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</si>
  <si>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</si>
  <si>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</si>
  <si>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</si>
  <si>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</si>
  <si>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</si>
  <si>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</si>
  <si>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</si>
  <si>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</si>
  <si>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</si>
  <si>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</si>
  <si>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</si>
  <si>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</si>
  <si>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</si>
  <si>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</si>
  <si>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</si>
  <si>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</si>
  <si>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</si>
  <si>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</si>
  <si>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</si>
  <si>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</si>
  <si>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</si>
  <si>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</si>
  <si>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</si>
  <si>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</si>
  <si>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</si>
  <si>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</si>
  <si>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</si>
  <si>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</si>
  <si>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</si>
  <si>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</si>
  <si>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</si>
  <si>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</si>
  <si>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</si>
  <si>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</si>
  <si>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</si>
  <si>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</si>
  <si>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</si>
  <si>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</si>
  <si>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</si>
  <si>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</si>
  <si>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</si>
  <si>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</si>
  <si>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</si>
  <si>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</si>
  <si>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</si>
  <si>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</si>
  <si>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</si>
  <si>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</si>
  <si>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</si>
  <si>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</si>
  <si>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</si>
  <si>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</si>
  <si>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</si>
  <si>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</si>
  <si>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</si>
  <si>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</si>
  <si>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</si>
  <si>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</si>
  <si>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</si>
  <si>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</si>
  <si>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</si>
  <si>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</si>
  <si>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</si>
  <si>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</si>
  <si>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</si>
  <si>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</si>
  <si>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</si>
  <si>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</si>
  <si>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</si>
  <si>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</si>
  <si>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</si>
  <si>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</si>
  <si>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</si>
  <si>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</si>
  <si>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</si>
  <si>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</si>
  <si>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</si>
  <si>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</si>
  <si>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</si>
  <si>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</si>
  <si>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</si>
  <si>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</si>
  <si>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</si>
  <si>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</si>
  <si>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</si>
  <si>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</si>
  <si>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</si>
  <si>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</si>
  <si>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</si>
  <si>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</si>
  <si>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</si>
  <si>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</si>
  <si>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</si>
  <si>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</si>
  <si>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</si>
  <si>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</si>
  <si>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</si>
  <si>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</si>
  <si>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</si>
  <si>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</si>
  <si>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</si>
  <si>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</si>
  <si>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</si>
  <si>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</si>
  <si>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</si>
  <si>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</si>
  <si>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</si>
  <si>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</si>
  <si>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</si>
  <si>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</si>
  <si>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</si>
  <si>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</si>
  <si>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</si>
  <si>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</si>
  <si>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</si>
  <si>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</si>
  <si>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</si>
  <si>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</si>
  <si>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</si>
  <si>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</si>
  <si>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</si>
  <si>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</si>
  <si>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</si>
  <si>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</si>
  <si>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</si>
  <si>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</si>
  <si>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</si>
  <si>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</si>
  <si>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</si>
  <si>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</si>
  <si>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</si>
  <si>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</si>
  <si>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</si>
  <si>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</si>
  <si>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</si>
  <si>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</si>
  <si>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</si>
  <si>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</si>
  <si>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</si>
  <si>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</si>
  <si>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</si>
  <si>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</si>
  <si>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</si>
  <si>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</si>
  <si>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</si>
  <si>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</si>
  <si>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</si>
  <si>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</si>
  <si>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</si>
  <si>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</si>
  <si>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</si>
  <si>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</si>
  <si>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</si>
  <si>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</si>
  <si>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</si>
  <si>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</si>
  <si>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</si>
  <si>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</si>
  <si>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</si>
  <si>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</si>
  <si>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</si>
  <si>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</si>
  <si>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</si>
  <si>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</si>
  <si>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</si>
  <si>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</si>
  <si>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</si>
  <si>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</si>
  <si>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</si>
  <si>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</si>
  <si>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</si>
  <si>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</si>
  <si>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</si>
  <si>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</si>
  <si>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</si>
  <si>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</si>
  <si>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</si>
  <si>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</si>
  <si>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</si>
  <si>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</si>
  <si>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</si>
  <si>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</si>
  <si>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</si>
  <si>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</si>
  <si>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</si>
  <si>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</si>
  <si>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</si>
  <si>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</si>
  <si>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</si>
  <si>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</si>
  <si>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</si>
  <si>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</si>
  <si>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</si>
  <si>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</si>
  <si>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</si>
  <si>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</si>
  <si>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</si>
  <si>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</si>
  <si>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</si>
  <si>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</si>
  <si>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</si>
  <si>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</si>
  <si>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</si>
  <si>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</si>
  <si>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</si>
  <si>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</si>
  <si>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</si>
  <si>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</si>
  <si>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</si>
  <si>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</si>
  <si>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</si>
  <si>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</si>
  <si>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</si>
  <si>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</si>
  <si>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</si>
  <si>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</si>
  <si>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</si>
  <si>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</si>
  <si>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</si>
  <si>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</si>
  <si>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</si>
  <si>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</si>
  <si>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</si>
  <si>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</si>
  <si>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</si>
  <si>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</si>
  <si>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</si>
  <si>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</si>
  <si>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</si>
  <si>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</si>
  <si>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</si>
  <si>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</si>
  <si>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</si>
  <si>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</si>
  <si>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</si>
  <si>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</si>
  <si>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</si>
  <si>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</si>
  <si>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</si>
  <si>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</si>
  <si>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</si>
  <si>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</si>
  <si>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</si>
  <si>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</si>
  <si>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</si>
  <si>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</si>
  <si>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</si>
  <si>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</si>
  <si>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</si>
  <si>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</si>
  <si>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</si>
  <si>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</si>
  <si>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</si>
  <si>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</si>
  <si>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</si>
  <si>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</si>
  <si>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</si>
  <si>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</si>
  <si>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</si>
  <si>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</si>
  <si>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</si>
  <si>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</si>
  <si>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</si>
  <si>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</si>
  <si>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</si>
  <si>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</si>
  <si>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</si>
  <si>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</si>
  <si>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</si>
  <si>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</si>
  <si>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</si>
  <si>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</si>
  <si>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</si>
  <si>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</si>
  <si>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</si>
  <si>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</si>
  <si>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</si>
  <si>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</si>
  <si>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</si>
  <si>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</si>
  <si>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</si>
  <si>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</si>
  <si>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</si>
  <si>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</si>
  <si>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</si>
  <si>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</si>
  <si>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</si>
  <si>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</si>
  <si>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</si>
  <si>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</si>
  <si>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</si>
  <si>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</si>
  <si>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</si>
  <si>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</si>
  <si>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</si>
  <si>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</si>
  <si>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</si>
  <si>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</si>
  <si>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</si>
  <si>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</si>
  <si>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</si>
  <si>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</si>
  <si>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</si>
  <si>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</si>
  <si>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</si>
  <si>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</si>
  <si>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</si>
  <si>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</si>
  <si>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</si>
  <si>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</si>
  <si>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</si>
  <si>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</si>
  <si>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</si>
  <si>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</si>
  <si>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</si>
  <si>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</si>
  <si>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</si>
  <si>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</si>
  <si>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</si>
  <si>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</si>
  <si>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</si>
  <si>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</si>
  <si>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</si>
  <si>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</si>
  <si>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</si>
  <si>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</si>
  <si>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</si>
  <si>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</si>
  <si>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</si>
  <si>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</si>
  <si>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</si>
  <si>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</si>
  <si>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</si>
  <si>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</si>
  <si>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</si>
  <si>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</si>
  <si>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</si>
  <si>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</si>
  <si>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</si>
  <si>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</si>
  <si>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</si>
  <si>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</si>
  <si>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</si>
  <si>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</si>
  <si>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</si>
  <si>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</si>
  <si>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</si>
  <si>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</si>
  <si>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</si>
  <si>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</si>
  <si>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</si>
  <si>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</si>
  <si>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</si>
  <si>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</si>
  <si>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</si>
  <si>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</si>
  <si>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</si>
  <si>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</si>
  <si>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</si>
  <si>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</si>
  <si>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</si>
  <si>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</si>
  <si>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</si>
  <si>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</si>
  <si>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</si>
  <si>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</si>
  <si>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</si>
  <si>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</si>
  <si>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</si>
  <si>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</si>
  <si>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</si>
  <si>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</si>
  <si>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</si>
  <si>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</si>
  <si>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</si>
  <si>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</si>
  <si>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</si>
  <si>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</si>
  <si>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</si>
  <si>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</si>
  <si>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</si>
  <si>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</si>
  <si>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</si>
  <si>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</si>
  <si>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</si>
  <si>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</si>
  <si>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</si>
  <si>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</si>
  <si>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</si>
  <si>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</si>
  <si>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</si>
  <si>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</si>
  <si>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</si>
  <si>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</si>
  <si>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</si>
  <si>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</si>
  <si>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</si>
  <si>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</si>
  <si>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</si>
  <si>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</si>
  <si>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</si>
  <si>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</si>
  <si>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</si>
  <si>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</si>
  <si>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</si>
  <si>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</si>
  <si>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</si>
  <si>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</si>
  <si>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</si>
  <si>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</si>
  <si>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</si>
  <si>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</si>
  <si>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</si>
  <si>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</si>
  <si>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</si>
  <si>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</si>
  <si>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</si>
  <si>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</si>
  <si>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</si>
  <si>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</si>
  <si>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</si>
  <si>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</si>
  <si>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</si>
  <si>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</si>
  <si>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</si>
  <si>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</si>
  <si>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</si>
  <si>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</si>
  <si>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</si>
  <si>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</si>
  <si>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</si>
  <si>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</si>
  <si>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</si>
  <si>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</si>
  <si>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</si>
  <si>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</si>
  <si>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</si>
  <si>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</si>
  <si>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</si>
  <si>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</si>
  <si>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</si>
  <si>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</si>
  <si>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</si>
  <si>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</si>
  <si>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</si>
  <si>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</si>
  <si>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</si>
  <si>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</si>
  <si>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</si>
  <si>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</si>
  <si>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</si>
  <si>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</si>
  <si>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</si>
  <si>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</si>
  <si>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</si>
  <si>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</si>
  <si>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</si>
  <si>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</si>
  <si>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</si>
  <si>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</si>
  <si>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</si>
  <si>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</si>
  <si>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</si>
  <si>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</si>
  <si>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</si>
  <si>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</si>
  <si>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</si>
  <si>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</si>
  <si>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</si>
  <si>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</si>
  <si>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</si>
  <si>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</si>
  <si>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</si>
  <si>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</si>
  <si>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</si>
  <si>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</si>
  <si>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</si>
  <si>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</si>
  <si>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</si>
  <si>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</si>
  <si>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</si>
  <si>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</si>
  <si>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</si>
  <si>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</si>
  <si>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</si>
  <si>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</si>
  <si>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</si>
  <si>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</si>
  <si>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</si>
  <si>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</si>
  <si>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</si>
  <si>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</si>
  <si>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</si>
  <si>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</si>
  <si>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</si>
  <si>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</si>
  <si>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</si>
  <si>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</si>
  <si>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</si>
  <si>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</si>
  <si>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</si>
  <si>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</si>
  <si>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</si>
  <si>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</si>
  <si>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</si>
  <si>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</si>
  <si>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</si>
  <si>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</si>
  <si>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</si>
  <si>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</si>
  <si>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</si>
  <si>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</si>
  <si>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</si>
  <si>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</si>
  <si>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</si>
  <si>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</si>
  <si>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</si>
  <si>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</si>
  <si>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</si>
  <si>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</si>
  <si>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</si>
  <si>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</si>
  <si>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</si>
  <si>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</si>
  <si>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</si>
  <si>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</si>
  <si>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</si>
  <si>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</si>
  <si>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</si>
  <si>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</si>
  <si>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</si>
  <si>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</si>
  <si>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</si>
  <si>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</si>
  <si>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</si>
  <si>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</si>
  <si>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</si>
  <si>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</si>
  <si>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</si>
  <si>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</si>
  <si>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</si>
  <si>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</si>
  <si>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</si>
  <si>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</si>
  <si>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</si>
  <si>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</si>
  <si>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</si>
  <si>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</si>
  <si>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</si>
  <si>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</si>
  <si>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</si>
  <si>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</si>
  <si>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</si>
  <si>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</si>
  <si>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</si>
  <si>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</si>
  <si>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</si>
  <si>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</si>
  <si>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</si>
  <si>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</si>
  <si>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</si>
  <si>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</si>
  <si>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</si>
  <si>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</si>
  <si>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</si>
  <si>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</si>
  <si>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</si>
  <si>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</si>
  <si>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</si>
  <si>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</si>
  <si>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</si>
  <si>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</si>
  <si>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</si>
  <si>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</si>
  <si>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</si>
  <si>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</si>
  <si>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</si>
  <si>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</si>
  <si>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</si>
  <si>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</si>
  <si>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</si>
  <si>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</si>
  <si>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</si>
  <si>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</si>
  <si>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</si>
  <si>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</si>
  <si>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</si>
  <si>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</si>
  <si>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</si>
  <si>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</si>
  <si>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</si>
  <si>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</si>
  <si>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</si>
  <si>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</si>
  <si>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</si>
  <si>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</si>
  <si>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</si>
  <si>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</si>
  <si>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</si>
  <si>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</si>
  <si>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</si>
  <si>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</si>
  <si>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</si>
  <si>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</si>
  <si>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</si>
  <si>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</si>
  <si>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</si>
  <si>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</si>
  <si>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</si>
  <si>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</si>
  <si>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</si>
  <si>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</si>
  <si>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</si>
  <si>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</si>
  <si>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</si>
  <si>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</si>
  <si>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</si>
  <si>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</si>
  <si>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</si>
  <si>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</si>
  <si>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</si>
  <si>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</si>
  <si>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</si>
  <si>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</si>
  <si>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</si>
  <si>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</si>
  <si>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</si>
  <si>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</si>
  <si>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</si>
  <si>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</si>
  <si>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</si>
  <si>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</si>
  <si>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</si>
  <si>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</si>
  <si>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</si>
  <si>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</si>
  <si>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</si>
  <si>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</si>
  <si>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</si>
  <si>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</si>
  <si>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</si>
  <si>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</si>
  <si>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</si>
  <si>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</si>
  <si>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</si>
  <si>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</si>
  <si>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</si>
  <si>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</si>
  <si>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</si>
  <si>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</si>
  <si>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</si>
  <si>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</si>
  <si>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</si>
  <si>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</si>
  <si>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</si>
  <si>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</si>
  <si>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</si>
  <si>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</si>
  <si>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</si>
  <si>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</si>
  <si>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</si>
  <si>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</si>
  <si>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</si>
  <si>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</si>
  <si>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</si>
  <si>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</si>
  <si>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</si>
  <si>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</si>
  <si>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</si>
  <si>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</si>
  <si>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</si>
  <si>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</si>
  <si>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</si>
  <si>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</si>
  <si>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</si>
  <si>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</si>
  <si>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</si>
  <si>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</si>
  <si>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</si>
  <si>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</si>
  <si>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</si>
  <si>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</si>
  <si>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</si>
  <si>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</si>
  <si>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</si>
  <si>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</si>
  <si>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</si>
  <si>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</si>
  <si>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</si>
  <si>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</si>
  <si>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</si>
  <si>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</si>
  <si>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</si>
  <si>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</si>
  <si>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</si>
  <si>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</si>
  <si>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</si>
  <si>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</si>
  <si>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</si>
  <si>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</si>
  <si>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</si>
  <si>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</si>
  <si>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</si>
  <si>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</si>
  <si>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</si>
  <si>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</si>
  <si>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</si>
  <si>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</si>
  <si>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</si>
  <si>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</si>
  <si>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</si>
  <si>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</si>
  <si>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</si>
  <si>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</si>
  <si>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</si>
  <si>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</si>
  <si>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</si>
  <si>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</si>
  <si>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</si>
  <si>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</si>
  <si>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</si>
  <si>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</si>
  <si>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</si>
  <si>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</si>
  <si>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</si>
  <si>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</si>
  <si>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</si>
  <si>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</si>
  <si>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</si>
  <si>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</si>
  <si>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</si>
  <si>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</si>
  <si>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</si>
  <si>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</si>
  <si>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</si>
  <si>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</si>
  <si>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</si>
  <si>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</si>
  <si>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</si>
  <si>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</si>
  <si>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</si>
  <si>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</si>
  <si>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</si>
  <si>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</si>
  <si>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</si>
  <si>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</si>
  <si>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</si>
  <si>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</si>
  <si>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</si>
  <si>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</si>
  <si>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</si>
  <si>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</si>
  <si>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</si>
  <si>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</si>
  <si>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</si>
  <si>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</si>
  <si>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</si>
  <si>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</si>
  <si>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</si>
  <si>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</si>
  <si>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</si>
  <si>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</si>
  <si>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</si>
  <si>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</si>
  <si>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</si>
  <si>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</si>
  <si>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</si>
  <si>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</si>
  <si>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</si>
  <si>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</si>
  <si>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</si>
  <si>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</si>
  <si>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</si>
  <si>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</si>
  <si>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</si>
  <si>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</si>
  <si>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</si>
  <si>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</si>
  <si>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</si>
  <si>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</si>
  <si>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</si>
  <si>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</si>
  <si>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</si>
  <si>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</si>
  <si>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</si>
  <si>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</si>
  <si>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</si>
  <si>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</si>
  <si>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</si>
  <si>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</si>
  <si>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</si>
  <si>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</si>
  <si>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</si>
  <si>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</si>
  <si>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</si>
  <si>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</si>
  <si>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</si>
  <si>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</si>
  <si>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</si>
  <si>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</si>
  <si>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</si>
  <si>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</si>
  <si>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</si>
  <si>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</si>
  <si>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</si>
  <si>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</si>
  <si>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</si>
  <si>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</si>
  <si>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</si>
  <si>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</si>
  <si>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</si>
  <si>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</si>
  <si>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</si>
  <si>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</si>
  <si>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</si>
  <si>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</si>
  <si>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</si>
  <si>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</si>
  <si>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</si>
  <si>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</si>
  <si>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</si>
  <si>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</si>
  <si>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</si>
  <si>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</si>
  <si>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</si>
  <si>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</si>
  <si>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</si>
  <si>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</si>
  <si>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</si>
  <si>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</si>
  <si>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</si>
  <si>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</si>
  <si>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</si>
  <si>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</si>
  <si>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</si>
  <si>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</si>
  <si>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</si>
  <si>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</si>
  <si>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</si>
  <si>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</si>
  <si>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</si>
  <si>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</si>
  <si>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</si>
  <si>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</si>
  <si>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</si>
  <si>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</si>
  <si>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</si>
  <si>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</si>
  <si>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</si>
  <si>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</si>
  <si>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</si>
  <si>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</si>
  <si>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</si>
  <si>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</si>
  <si>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</si>
  <si>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</si>
  <si>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</si>
  <si>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</si>
  <si>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</si>
  <si>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</si>
  <si>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</si>
  <si>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</si>
  <si>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</si>
  <si>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</si>
  <si>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</si>
  <si>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</si>
  <si>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</si>
  <si>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</si>
  <si>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</si>
  <si>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</si>
  <si>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</si>
  <si>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</si>
  <si>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</si>
  <si>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</si>
  <si>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</si>
  <si>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</si>
  <si>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</si>
  <si>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</si>
  <si>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</si>
  <si>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</si>
  <si>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</si>
  <si>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</si>
  <si>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</si>
  <si>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</si>
  <si>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</si>
  <si>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</si>
  <si>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</si>
  <si>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</si>
  <si>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</si>
  <si>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</si>
  <si>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</si>
  <si>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</si>
  <si>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</si>
  <si>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</si>
  <si>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</si>
  <si>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</si>
  <si>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</si>
  <si>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</si>
  <si>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</si>
  <si>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</si>
  <si>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</si>
  <si>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</si>
  <si>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</si>
  <si>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</si>
  <si>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</si>
  <si>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</si>
  <si>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</si>
  <si>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</si>
  <si>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</si>
  <si>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</si>
  <si>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</si>
  <si>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</si>
  <si>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</si>
  <si>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</si>
  <si>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</si>
  <si>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</si>
  <si>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</si>
  <si>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</si>
  <si>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</si>
  <si>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</si>
  <si>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</si>
  <si>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</si>
  <si>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</si>
  <si>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</si>
  <si>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</si>
  <si>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</si>
  <si>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</si>
  <si>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</si>
  <si>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</si>
  <si>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</si>
  <si>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</si>
  <si>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</si>
  <si>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</si>
  <si>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</si>
  <si>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</si>
  <si>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</si>
  <si>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</si>
  <si>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</si>
  <si>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</si>
  <si>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</si>
  <si>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</si>
  <si>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</si>
  <si>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</si>
  <si>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</si>
  <si>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</si>
  <si>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</si>
  <si>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</si>
  <si>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</si>
  <si>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</si>
  <si>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</si>
  <si>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</si>
  <si>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</si>
  <si>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</si>
  <si>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</si>
  <si>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</si>
  <si>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</si>
  <si>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</si>
  <si>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</si>
  <si>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</si>
  <si>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</si>
  <si>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</si>
  <si>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</si>
  <si>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</si>
  <si>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</si>
  <si>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</si>
  <si>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</si>
  <si>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</si>
  <si>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</si>
  <si>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</si>
  <si>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</si>
  <si>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</si>
  <si>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</si>
  <si>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</si>
  <si>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</si>
  <si>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</si>
  <si>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</si>
  <si>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</si>
  <si>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</si>
  <si>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</si>
  <si>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</si>
  <si>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</si>
  <si>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</si>
  <si>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</si>
  <si>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</si>
  <si>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</si>
  <si>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</si>
  <si>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</si>
  <si>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</si>
  <si>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</si>
  <si>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</si>
  <si>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</si>
  <si>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</si>
  <si>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</si>
  <si>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</si>
  <si>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</si>
  <si>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</si>
  <si>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</si>
  <si>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</si>
  <si>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</si>
  <si>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</si>
  <si>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</si>
  <si>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</si>
  <si>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</si>
  <si>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</si>
  <si>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</si>
  <si>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</si>
  <si>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</si>
  <si>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</si>
  <si>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</si>
  <si>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</si>
  <si>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</si>
  <si>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</si>
  <si>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</si>
  <si>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</si>
  <si>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</si>
  <si>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</si>
  <si>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</si>
  <si>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</si>
  <si>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</si>
  <si>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</si>
  <si>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</si>
  <si>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</si>
  <si>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</si>
  <si>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</si>
  <si>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</si>
  <si>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</si>
  <si>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</si>
  <si>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</si>
  <si>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</si>
  <si>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</si>
  <si>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</si>
  <si>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</si>
  <si>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</si>
  <si>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</si>
  <si>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</si>
  <si>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</si>
  <si>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</si>
  <si>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</si>
  <si>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</si>
  <si>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</si>
  <si>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</si>
  <si>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</si>
  <si>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</si>
  <si>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</si>
  <si>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</si>
  <si>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</si>
  <si>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</si>
  <si>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</si>
  <si>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</si>
  <si>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</si>
  <si>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</si>
  <si>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</si>
  <si>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</si>
  <si>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</si>
  <si>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</si>
  <si>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</si>
  <si>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</si>
  <si>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</si>
  <si>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</si>
  <si>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</si>
  <si>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</si>
  <si>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</si>
  <si>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</si>
  <si>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</si>
  <si>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</si>
  <si>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</si>
  <si>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</si>
  <si>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</si>
  <si>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</si>
  <si>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</si>
  <si>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</si>
  <si>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</si>
  <si>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</si>
  <si>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</si>
  <si>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</si>
  <si>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</si>
  <si>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</si>
  <si>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</si>
  <si>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</si>
  <si>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</si>
  <si>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</si>
  <si>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</si>
  <si>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</si>
  <si>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</si>
  <si>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</si>
  <si>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</si>
  <si>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</si>
  <si>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</si>
  <si>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</si>
  <si>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</si>
  <si>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</si>
  <si>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</si>
  <si>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</si>
  <si>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</si>
  <si>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</si>
  <si>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</si>
  <si>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</si>
  <si>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</si>
  <si>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</si>
  <si>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</si>
  <si>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</si>
  <si>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</si>
  <si>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</si>
  <si>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</si>
  <si>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</si>
  <si>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</si>
  <si>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</si>
  <si>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</si>
  <si>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</si>
  <si>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</si>
  <si>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</si>
  <si>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</si>
  <si>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</si>
  <si>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</si>
  <si>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</si>
  <si>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</si>
  <si>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</si>
  <si>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</si>
  <si>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</si>
  <si>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</si>
  <si>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</si>
  <si>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</si>
  <si>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</si>
  <si>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</si>
  <si>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</si>
  <si>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</si>
  <si>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</si>
  <si>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</si>
  <si>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</si>
  <si>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</si>
  <si>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</si>
  <si>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</si>
  <si>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</si>
  <si>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</si>
  <si>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</si>
  <si>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</si>
  <si>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</si>
  <si>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</si>
  <si>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</si>
  <si>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</si>
  <si>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</si>
  <si>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</si>
  <si>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</si>
  <si>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</si>
  <si>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</si>
  <si>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</si>
  <si>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</si>
  <si>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</si>
  <si>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</si>
  <si>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</si>
  <si>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</si>
  <si>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</si>
  <si>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</si>
  <si>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</si>
  <si>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</si>
  <si>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</si>
  <si>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</si>
  <si>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</si>
  <si>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</si>
  <si>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</si>
  <si>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</si>
  <si>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</si>
  <si>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</si>
  <si>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</si>
  <si>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</si>
  <si>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</si>
  <si>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</si>
  <si>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</si>
  <si>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</si>
  <si>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</si>
  <si>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</si>
  <si>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</si>
  <si>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</si>
  <si>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</si>
  <si>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</si>
  <si>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</si>
  <si>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</si>
  <si>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</si>
  <si>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</si>
  <si>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</si>
  <si>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</si>
  <si>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</si>
  <si>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</si>
  <si>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</si>
  <si>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</si>
  <si>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</si>
  <si>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</si>
  <si>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</si>
  <si>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</si>
  <si>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</si>
  <si>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</si>
  <si>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</si>
  <si>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</si>
  <si>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</si>
  <si>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</si>
  <si>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</si>
  <si>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</si>
  <si>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</si>
  <si>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</si>
  <si>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</si>
  <si>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</si>
  <si>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</si>
  <si>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</si>
  <si>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</si>
  <si>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</si>
  <si>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</si>
  <si>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</si>
  <si>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</si>
  <si>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</si>
  <si>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</si>
  <si>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</si>
  <si>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</si>
  <si>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</si>
  <si>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</si>
  <si>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</si>
  <si>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</si>
  <si>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</si>
  <si>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</si>
  <si>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</si>
  <si>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</si>
  <si>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</si>
  <si>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</si>
  <si>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</si>
  <si>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</si>
  <si>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</si>
  <si>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</si>
  <si>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</si>
  <si>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</si>
  <si>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</si>
  <si>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</si>
  <si>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</si>
  <si>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</si>
  <si>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</si>
  <si>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</si>
  <si>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</si>
  <si>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</si>
  <si>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</si>
  <si>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</si>
  <si>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</si>
  <si>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</si>
  <si>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</si>
  <si>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</si>
  <si>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</si>
  <si>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</si>
  <si>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</si>
  <si>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</si>
  <si>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</si>
  <si>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</si>
  <si>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</si>
  <si>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</si>
  <si>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</si>
  <si>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</si>
  <si>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</si>
  <si>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</si>
  <si>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</si>
  <si>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</si>
  <si>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</si>
  <si>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</si>
  <si>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</si>
  <si>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</si>
  <si>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</si>
  <si>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</si>
  <si>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</si>
  <si>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</si>
  <si>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</si>
  <si>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</si>
  <si>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</si>
  <si>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</si>
  <si>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</si>
  <si>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</si>
  <si>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</si>
  <si>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</si>
  <si>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</si>
  <si>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</si>
  <si>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</si>
  <si>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</si>
  <si>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</si>
  <si>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</si>
  <si>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</si>
  <si>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</si>
  <si>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</si>
  <si>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</si>
  <si>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</si>
  <si>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</si>
  <si>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</si>
  <si>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</si>
  <si>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</si>
  <si>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</si>
  <si>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</si>
  <si>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</si>
  <si>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</si>
  <si>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</si>
  <si>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</si>
  <si>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</si>
  <si>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</si>
  <si>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</si>
  <si>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</si>
  <si>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</si>
  <si>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</si>
  <si>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</si>
  <si>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</si>
  <si>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</si>
  <si>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</si>
  <si>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</si>
  <si>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</si>
  <si>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</si>
  <si>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</si>
  <si>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</si>
  <si>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</si>
  <si>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</si>
  <si>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</si>
  <si>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</si>
  <si>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</si>
  <si>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</si>
  <si>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</si>
  <si>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</si>
  <si>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</si>
  <si>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</si>
  <si>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</si>
  <si>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</si>
  <si>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</si>
  <si>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</si>
  <si>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</si>
  <si>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</si>
  <si>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</si>
  <si>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</si>
  <si>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</si>
  <si>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</si>
  <si>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</si>
  <si>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</si>
  <si>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</si>
  <si>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</si>
  <si>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</si>
  <si>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</si>
  <si>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</si>
  <si>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</si>
  <si>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</si>
  <si>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</si>
  <si>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</si>
  <si>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</si>
  <si>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</si>
  <si>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</si>
  <si>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</si>
  <si>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</si>
  <si>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</si>
  <si>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</si>
  <si>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</si>
  <si>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</si>
  <si>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</si>
  <si>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</si>
  <si>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</si>
  <si>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</si>
  <si>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</si>
  <si>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</si>
  <si>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</si>
  <si>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</si>
  <si>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</si>
  <si>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</si>
  <si>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</si>
  <si>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</si>
  <si>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</si>
  <si>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</si>
  <si>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</si>
  <si>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</si>
  <si>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</si>
  <si>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</si>
  <si>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</si>
  <si>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</si>
  <si>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</si>
  <si>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</si>
  <si>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</si>
  <si>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</si>
  <si>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</si>
  <si>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</si>
  <si>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</si>
  <si>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</si>
  <si>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</si>
  <si>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</si>
  <si>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</si>
  <si>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</si>
  <si>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</si>
  <si>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</si>
  <si>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</si>
  <si>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</si>
  <si>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</si>
  <si>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</si>
  <si>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</si>
  <si>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</si>
  <si>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</si>
  <si>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</si>
  <si>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</si>
  <si>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</si>
  <si>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</si>
  <si>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</si>
  <si>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</si>
  <si>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</si>
  <si>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</si>
  <si>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</si>
  <si>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</si>
  <si>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</si>
  <si>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</si>
  <si>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</si>
  <si>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</si>
  <si>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</si>
  <si>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</si>
  <si>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</si>
  <si>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</si>
  <si>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</si>
  <si>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</si>
  <si>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</si>
  <si>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</si>
  <si>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</si>
  <si>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</si>
  <si>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</si>
  <si>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</si>
  <si>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</si>
  <si>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</si>
  <si>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</si>
  <si>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</si>
  <si>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</si>
  <si>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</si>
  <si>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</si>
  <si>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</si>
  <si>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</si>
  <si>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</si>
  <si>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</si>
  <si>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</si>
  <si>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</si>
  <si>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</si>
  <si>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</si>
  <si>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</si>
  <si>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</si>
  <si>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</si>
  <si>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</si>
  <si>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</si>
  <si>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</si>
  <si>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</si>
  <si>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</si>
  <si>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</si>
  <si>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</si>
  <si>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</si>
  <si>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</si>
  <si>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</si>
  <si>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</si>
  <si>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</si>
  <si>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</si>
  <si>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</si>
  <si>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</si>
  <si>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</si>
  <si>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</si>
  <si>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</si>
  <si>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</si>
  <si>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</si>
  <si>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</si>
  <si>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</si>
  <si>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</si>
  <si>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</si>
  <si>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</si>
  <si>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</si>
  <si>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</si>
  <si>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</si>
  <si>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</si>
  <si>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</si>
  <si>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</si>
  <si>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</si>
  <si>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</si>
  <si>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</si>
  <si>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</si>
  <si>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</si>
  <si>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</si>
  <si>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</si>
  <si>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</si>
  <si>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</si>
  <si>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</si>
  <si>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</si>
  <si>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</si>
  <si>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</si>
  <si>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</si>
  <si>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</si>
  <si>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</si>
  <si>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</si>
  <si>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</si>
  <si>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</si>
  <si>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</si>
  <si>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</si>
  <si>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</si>
  <si>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</si>
  <si>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</si>
  <si>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</si>
  <si>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</si>
  <si>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</si>
  <si>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</si>
  <si>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</si>
  <si>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</si>
  <si>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</si>
  <si>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</si>
  <si>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</si>
  <si>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</si>
  <si>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</si>
  <si>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</si>
  <si>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</si>
  <si>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</si>
  <si>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</si>
  <si>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</si>
  <si>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</si>
  <si>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</si>
  <si>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</si>
  <si>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</si>
  <si>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</si>
  <si>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</si>
  <si>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</si>
  <si>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</si>
  <si>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</si>
  <si>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</si>
  <si>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</si>
  <si>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</si>
  <si>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</si>
  <si>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</si>
  <si>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</si>
  <si>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</si>
  <si>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</si>
  <si>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</si>
  <si>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</si>
  <si>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</si>
  <si>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</si>
  <si>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</si>
  <si>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</si>
  <si>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</si>
  <si>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</si>
  <si>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</si>
  <si>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</si>
  <si>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</si>
  <si>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</si>
  <si>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</si>
  <si>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</si>
  <si>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</si>
  <si>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</si>
  <si>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</si>
  <si>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</si>
  <si>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</si>
  <si>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</si>
  <si>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</si>
  <si>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</si>
  <si>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</si>
  <si>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</si>
  <si>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</si>
  <si>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</si>
  <si>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</si>
  <si>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</si>
  <si>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</si>
  <si>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</si>
  <si>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</si>
  <si>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</si>
  <si>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</si>
  <si>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</si>
  <si>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</si>
  <si>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</si>
  <si>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</si>
  <si>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</si>
  <si>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</si>
  <si>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</si>
  <si>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</si>
  <si>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</si>
  <si>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</si>
  <si>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</si>
  <si>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</si>
  <si>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</si>
  <si>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</si>
  <si>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</si>
  <si>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</si>
  <si>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</si>
  <si>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</si>
  <si>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</si>
  <si>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</si>
  <si>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</si>
  <si>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</si>
  <si>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</si>
  <si>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</si>
  <si>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</si>
  <si>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</si>
  <si>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</si>
  <si>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</si>
  <si>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</si>
  <si>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</si>
  <si>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</si>
  <si>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</si>
  <si>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</si>
  <si>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</si>
  <si>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</si>
  <si>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</si>
  <si>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</si>
  <si>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</si>
  <si>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</si>
  <si>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</si>
  <si>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</si>
  <si>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</si>
  <si>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</si>
  <si>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</si>
  <si>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</si>
  <si>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</si>
  <si>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</si>
  <si>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</si>
  <si>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</si>
  <si>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</si>
  <si>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</si>
  <si>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</si>
  <si>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</si>
  <si>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</si>
  <si>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</si>
  <si>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</si>
  <si>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</si>
  <si>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</si>
  <si>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</si>
  <si>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</si>
  <si>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</si>
  <si>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</si>
  <si>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</si>
  <si>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</si>
  <si>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</si>
  <si>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</si>
  <si>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</si>
  <si>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</si>
  <si>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</si>
  <si>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</si>
  <si>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</si>
  <si>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</si>
  <si>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</si>
  <si>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</si>
  <si>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</si>
  <si>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</si>
  <si>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</si>
  <si>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</si>
  <si>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</si>
  <si>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</si>
  <si>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</si>
  <si>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</si>
  <si>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</si>
  <si>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</si>
  <si>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</si>
  <si>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</si>
  <si>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</si>
  <si>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</si>
  <si>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</si>
  <si>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</si>
  <si>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</si>
  <si>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</si>
  <si>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</si>
  <si>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</si>
  <si>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</si>
  <si>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</si>
  <si>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</si>
  <si>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</si>
  <si>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</si>
  <si>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</si>
  <si>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</si>
  <si>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</si>
  <si>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</si>
  <si>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</si>
  <si>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</si>
  <si>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</si>
  <si>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</si>
  <si>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</si>
  <si>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</si>
  <si>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</si>
  <si>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</si>
  <si>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</si>
  <si>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</si>
  <si>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</si>
  <si>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</si>
  <si>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</si>
  <si>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</si>
  <si>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</si>
  <si>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</si>
  <si>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</si>
  <si>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</si>
  <si>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</si>
  <si>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</si>
  <si>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</si>
  <si>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</si>
  <si>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</si>
  <si>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</si>
  <si>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</si>
  <si>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</si>
  <si>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</si>
  <si>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</si>
  <si>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</si>
  <si>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</si>
  <si>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</si>
  <si>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</si>
  <si>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</si>
  <si>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</si>
  <si>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</si>
  <si>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</si>
  <si>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</si>
  <si>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</si>
  <si>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</si>
  <si>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</si>
  <si>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</si>
  <si>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</si>
  <si>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</si>
  <si>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</si>
  <si>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</si>
  <si>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</si>
  <si>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</si>
  <si>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</si>
  <si>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</si>
  <si>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</si>
  <si>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</si>
  <si>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</si>
  <si>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</si>
  <si>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</si>
  <si>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</si>
  <si>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</si>
  <si>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</si>
  <si>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</si>
  <si>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</si>
  <si>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</si>
  <si>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</si>
  <si>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</si>
  <si>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</si>
  <si>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</si>
  <si>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</si>
  <si>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</si>
  <si>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</si>
  <si>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</si>
  <si>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</si>
  <si>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</si>
  <si>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</si>
  <si>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</si>
  <si>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</si>
  <si>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</si>
  <si>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</si>
  <si>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</si>
  <si>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</si>
  <si>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</si>
  <si>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</si>
  <si>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</si>
  <si>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</si>
  <si>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</si>
  <si>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</si>
  <si>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</si>
  <si>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</si>
  <si>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</si>
  <si>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</si>
  <si>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</si>
  <si>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</si>
  <si>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</si>
  <si>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</si>
  <si>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</si>
  <si>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</si>
  <si>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</si>
  <si>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</si>
  <si>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</si>
  <si>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</si>
  <si>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</si>
  <si>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</si>
  <si>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</si>
  <si>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</si>
  <si>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</si>
  <si>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</si>
  <si>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</si>
  <si>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</si>
  <si>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</si>
  <si>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</si>
  <si>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</si>
  <si>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</si>
  <si>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</si>
  <si>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</si>
  <si>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</si>
  <si>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</si>
  <si>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</si>
  <si>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</si>
  <si>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</si>
  <si>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</si>
  <si>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</si>
  <si>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</si>
  <si>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</si>
  <si>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</si>
  <si>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</si>
  <si>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</si>
  <si>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</si>
  <si>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</si>
  <si>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</si>
  <si>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</si>
  <si>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</si>
  <si>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</si>
  <si>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</si>
  <si>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</si>
  <si>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</si>
  <si>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</si>
  <si>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</si>
  <si>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</si>
  <si>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</si>
  <si>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</si>
  <si>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</si>
  <si>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</si>
  <si>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</si>
  <si>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</si>
  <si>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</si>
  <si>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</si>
  <si>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</si>
  <si>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</si>
  <si>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</si>
  <si>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</si>
  <si>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</si>
  <si>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</si>
  <si>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</si>
  <si>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</si>
  <si>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</si>
  <si>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</si>
  <si>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</si>
  <si>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</si>
  <si>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</si>
  <si>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</si>
  <si>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</si>
  <si>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</si>
  <si>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</si>
  <si>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</si>
  <si>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</si>
  <si>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</si>
  <si>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</si>
  <si>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</si>
  <si>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</si>
  <si>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</si>
  <si>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</si>
  <si>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</si>
  <si>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</si>
  <si>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</si>
  <si>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</si>
  <si>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</si>
  <si>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</si>
  <si>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</si>
  <si>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</si>
  <si>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</si>
  <si>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</si>
  <si>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</si>
  <si>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</si>
  <si>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</si>
  <si>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</si>
  <si>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</si>
  <si>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</si>
  <si>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</si>
  <si>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</si>
  <si>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</si>
  <si>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</si>
  <si>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</si>
  <si>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</si>
  <si>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</si>
  <si>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</si>
  <si>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</si>
  <si>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</si>
  <si>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</si>
  <si>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</si>
  <si>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</si>
  <si>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</si>
  <si>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</si>
  <si>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</si>
  <si>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</si>
  <si>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</si>
  <si>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</si>
  <si>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</si>
  <si>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</si>
  <si>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</si>
  <si>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</si>
  <si>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</si>
  <si>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</si>
  <si>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</si>
  <si>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</si>
  <si>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</si>
  <si>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</si>
  <si>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</si>
  <si>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</si>
  <si>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</si>
  <si>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</si>
  <si>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</si>
  <si>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</si>
  <si>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</si>
  <si>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</si>
  <si>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</si>
  <si>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</si>
  <si>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</si>
  <si>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</si>
  <si>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</si>
  <si>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</si>
  <si>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</si>
  <si>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</si>
  <si>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</si>
  <si>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</si>
  <si>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</si>
  <si>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</si>
  <si>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</si>
  <si>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</si>
  <si>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</si>
  <si>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</si>
  <si>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</si>
  <si>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</si>
  <si>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</si>
  <si>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</si>
  <si>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</si>
  <si>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</si>
  <si>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</si>
  <si>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</si>
  <si>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</si>
  <si>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</si>
  <si>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</si>
  <si>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</si>
  <si>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</si>
  <si>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</si>
  <si>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</si>
  <si>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</si>
  <si>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</si>
  <si>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</si>
  <si>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</si>
  <si>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</si>
  <si>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</si>
  <si>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</si>
  <si>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</si>
  <si>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</si>
  <si>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</si>
  <si>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</si>
  <si>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</si>
  <si>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</si>
  <si>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</si>
  <si>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</si>
  <si>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</si>
  <si>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</si>
  <si>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</si>
  <si>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</si>
  <si>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</si>
  <si>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</si>
  <si>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</si>
  <si>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</si>
  <si>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</si>
  <si>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</si>
  <si>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</si>
  <si>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</si>
  <si>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</si>
  <si>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</si>
  <si>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</si>
  <si>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</si>
  <si>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</si>
  <si>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</si>
  <si>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</si>
  <si>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</si>
  <si>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</si>
  <si>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</si>
  <si>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</si>
  <si>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</si>
  <si>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</si>
  <si>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</si>
  <si>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</si>
  <si>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</si>
  <si>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</si>
  <si>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</si>
  <si>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</si>
  <si>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</si>
  <si>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</si>
  <si>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</si>
  <si>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</si>
  <si>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</si>
  <si>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</si>
  <si>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</si>
  <si>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</si>
  <si>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</si>
  <si>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</si>
  <si>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</si>
  <si>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</si>
  <si>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</si>
  <si>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</si>
  <si>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</si>
  <si>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</si>
  <si>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</si>
  <si>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</si>
  <si>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</si>
  <si>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</si>
  <si>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</si>
  <si>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</si>
  <si>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</si>
  <si>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</si>
  <si>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</si>
  <si>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</si>
  <si>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</si>
  <si>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</si>
  <si>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</si>
  <si>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</si>
  <si>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</si>
  <si>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</si>
  <si>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</si>
  <si>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</si>
  <si>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</si>
  <si>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</si>
  <si>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</si>
  <si>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</si>
  <si>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</si>
  <si>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</si>
  <si>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</si>
  <si>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</si>
  <si>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</si>
  <si>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</si>
  <si>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</si>
  <si>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</si>
  <si>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</si>
  <si>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</si>
  <si>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</si>
  <si>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</si>
  <si>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</si>
  <si>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</si>
  <si>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</si>
  <si>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</si>
  <si>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</si>
  <si>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</si>
  <si>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</si>
  <si>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</si>
  <si>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</si>
  <si>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</si>
  <si>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</si>
  <si>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</si>
  <si>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</si>
  <si>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</si>
  <si>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</si>
  <si>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</si>
  <si>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</si>
  <si>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</si>
  <si>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</si>
  <si>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</si>
  <si>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</si>
  <si>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</si>
  <si>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</si>
  <si>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</si>
  <si>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</si>
  <si>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</si>
  <si>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</si>
  <si>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</si>
  <si>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</si>
  <si>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</si>
  <si>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</si>
  <si>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</si>
  <si>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</si>
  <si>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</si>
  <si>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</si>
  <si>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</si>
  <si>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</si>
  <si>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</si>
  <si>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</si>
  <si>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</si>
  <si>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</si>
  <si>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</si>
  <si>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</si>
  <si>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</si>
  <si>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</si>
  <si>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</si>
  <si>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</si>
  <si>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</si>
  <si>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</si>
  <si>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</si>
  <si>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</si>
  <si>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</si>
  <si>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</si>
  <si>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</si>
  <si>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</si>
  <si>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</si>
  <si>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</si>
  <si>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</si>
  <si>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</si>
  <si>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</si>
  <si>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</si>
  <si>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</si>
  <si>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</si>
  <si>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</si>
  <si>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</si>
  <si>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</si>
  <si>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</si>
  <si>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</si>
  <si>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</si>
  <si>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</si>
  <si>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</si>
  <si>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</si>
  <si>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</si>
  <si>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</si>
  <si>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</si>
  <si>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</si>
  <si>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</si>
  <si>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</si>
  <si>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</si>
  <si>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</si>
  <si>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</si>
  <si>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</si>
  <si>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</si>
  <si>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</si>
  <si>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</si>
  <si>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</si>
  <si>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</si>
  <si>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</si>
  <si>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</si>
  <si>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</si>
  <si>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</si>
  <si>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</si>
  <si>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</si>
  <si>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</si>
  <si>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</si>
  <si>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</si>
  <si>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</si>
  <si>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</si>
  <si>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</si>
  <si>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</si>
  <si>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</si>
  <si>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</si>
  <si>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</si>
  <si>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</si>
  <si>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</si>
  <si>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</si>
  <si>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</si>
  <si>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</si>
  <si>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</si>
  <si>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</si>
  <si>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</si>
  <si>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</si>
  <si>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</si>
  <si>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</si>
  <si>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</si>
  <si>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</si>
  <si>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</si>
  <si>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</si>
  <si>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</si>
  <si>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</si>
  <si>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</si>
  <si>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</si>
  <si>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</si>
  <si>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</si>
  <si>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</si>
  <si>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</si>
  <si>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</si>
  <si>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</si>
  <si>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</si>
  <si>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</si>
  <si>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</si>
  <si>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</si>
  <si>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</si>
  <si>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</si>
  <si>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</si>
  <si>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</si>
  <si>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</si>
  <si>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</si>
  <si>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</si>
  <si>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</si>
  <si>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</si>
  <si>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</si>
  <si>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</si>
  <si>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</si>
  <si>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</si>
  <si>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</si>
  <si>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</si>
  <si>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</si>
  <si>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</si>
  <si>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</si>
  <si>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</si>
  <si>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</si>
  <si>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</si>
  <si>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</si>
  <si>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</si>
  <si>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</si>
  <si>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</si>
  <si>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</si>
  <si>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</si>
  <si>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</si>
  <si>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</si>
  <si>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</si>
  <si>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</si>
  <si>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</si>
  <si>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</si>
  <si>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</si>
  <si>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</si>
  <si>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</si>
  <si>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</si>
  <si>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</si>
  <si>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</si>
  <si>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</si>
  <si>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</si>
  <si>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</si>
  <si>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</si>
  <si>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</si>
  <si>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</si>
  <si>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</si>
  <si>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</si>
  <si>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</si>
  <si>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</si>
  <si>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</si>
  <si>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</si>
  <si>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</si>
  <si>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</si>
  <si>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</si>
  <si>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</si>
  <si>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</si>
  <si>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</si>
  <si>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</si>
  <si>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</si>
  <si>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</si>
  <si>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</si>
  <si>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</si>
  <si>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</si>
  <si>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</si>
  <si>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</si>
  <si>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</si>
  <si>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</si>
  <si>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</si>
  <si>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</si>
  <si>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</si>
  <si>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</si>
  <si>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</si>
  <si>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</si>
  <si>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</si>
  <si>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</si>
  <si>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</si>
  <si>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</si>
  <si>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</si>
  <si>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</si>
  <si>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</si>
  <si>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</si>
  <si>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</si>
  <si>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</si>
  <si>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</si>
  <si>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</si>
  <si>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</si>
  <si>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</si>
  <si>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</si>
  <si>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</si>
  <si>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</si>
  <si>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</si>
  <si>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</si>
  <si>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</si>
  <si>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</si>
  <si>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</si>
  <si>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</si>
  <si>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</si>
  <si>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</si>
  <si>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</si>
  <si>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</si>
  <si>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</si>
  <si>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</si>
  <si>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</si>
  <si>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</si>
  <si>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</si>
  <si>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</si>
  <si>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</si>
  <si>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</si>
  <si>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</si>
  <si>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</si>
  <si>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</si>
  <si>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</si>
  <si>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</si>
  <si>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</si>
  <si>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</si>
  <si>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</si>
  <si>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</si>
  <si>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</si>
  <si>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</si>
  <si>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</si>
  <si>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</si>
  <si>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</si>
  <si>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</si>
  <si>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</si>
  <si>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</si>
  <si>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</si>
  <si>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</si>
  <si>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</si>
  <si>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</si>
  <si>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</si>
  <si>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</si>
  <si>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</si>
  <si>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</si>
  <si>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</si>
  <si>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</si>
  <si>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</si>
  <si>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</si>
  <si>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</si>
  <si>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</si>
  <si>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</si>
  <si>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</si>
  <si>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</si>
  <si>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</si>
  <si>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</si>
  <si>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</si>
  <si>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</si>
  <si>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</si>
  <si>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</si>
  <si>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</si>
  <si>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</si>
  <si>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</si>
  <si>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</si>
  <si>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</si>
  <si>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</si>
  <si>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</si>
  <si>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</si>
  <si>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</si>
  <si>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</si>
  <si>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</si>
  <si>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</si>
  <si>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</si>
  <si>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</si>
  <si>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</si>
  <si>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</si>
  <si>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</si>
  <si>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</si>
  <si>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</si>
  <si>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</si>
  <si>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</si>
  <si>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</si>
  <si>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</si>
  <si>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</si>
  <si>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</si>
  <si>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</si>
  <si>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</si>
  <si>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</si>
  <si>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</si>
  <si>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</si>
  <si>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</si>
  <si>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</si>
  <si>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</si>
  <si>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</si>
  <si>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</si>
  <si>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</si>
  <si>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</si>
  <si>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</si>
  <si>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</si>
  <si>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</si>
  <si>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</si>
  <si>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</si>
  <si>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</si>
  <si>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</si>
  <si>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</si>
  <si>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</si>
  <si>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</si>
  <si>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</si>
  <si>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</si>
  <si>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</si>
  <si>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</si>
  <si>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</si>
  <si>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</si>
  <si>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</si>
  <si>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</si>
  <si>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</si>
  <si>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</si>
  <si>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</si>
  <si>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</si>
  <si>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</si>
  <si>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</si>
  <si>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</si>
  <si>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</si>
  <si>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</si>
  <si>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</si>
  <si>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</si>
  <si>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</si>
  <si>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</si>
  <si>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</si>
  <si>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</si>
  <si>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</si>
  <si>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</si>
  <si>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</si>
  <si>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</si>
  <si>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</si>
  <si>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</si>
  <si>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</si>
  <si>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</si>
  <si>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</si>
  <si>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</si>
  <si>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</si>
  <si>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</si>
  <si>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</si>
  <si>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</si>
  <si>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</si>
  <si>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</si>
  <si>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</si>
  <si>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</si>
  <si>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</si>
  <si>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</si>
  <si>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</si>
  <si>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</si>
  <si>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</si>
  <si>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</si>
  <si>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</si>
  <si>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</si>
  <si>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</si>
  <si>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</si>
  <si>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</si>
  <si>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</si>
  <si>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</si>
  <si>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</si>
  <si>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</si>
  <si>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</si>
  <si>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</si>
  <si>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</si>
  <si>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</si>
  <si>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</si>
  <si>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</si>
  <si>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</si>
  <si>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</si>
  <si>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</si>
  <si>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</si>
  <si>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</si>
  <si>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</si>
  <si>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</si>
  <si>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</si>
  <si>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</si>
  <si>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</si>
  <si>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</si>
  <si>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</si>
  <si>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</si>
  <si>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</si>
  <si>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</si>
  <si>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</si>
  <si>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</si>
  <si>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</si>
  <si>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</si>
  <si>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</si>
  <si>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</si>
  <si>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</si>
  <si>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</si>
  <si>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</si>
  <si>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</si>
  <si>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</si>
  <si>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</si>
  <si>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</si>
  <si>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</si>
  <si>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</si>
  <si>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</si>
  <si>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</si>
  <si>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</si>
  <si>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</si>
  <si>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</si>
  <si>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</si>
  <si>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</si>
  <si>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</si>
  <si>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</si>
  <si>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</si>
  <si>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</si>
  <si>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</si>
  <si>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</si>
  <si>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</si>
  <si>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</si>
  <si>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</si>
  <si>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</si>
  <si>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</si>
  <si>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</si>
  <si>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</si>
  <si>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</si>
  <si>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</si>
  <si>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</si>
  <si>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</si>
  <si>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</si>
  <si>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</si>
  <si>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</si>
  <si>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</si>
  <si>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</si>
  <si>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</si>
  <si>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</si>
  <si>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</si>
  <si>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</si>
  <si>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</si>
  <si>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</si>
  <si>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</si>
  <si>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</si>
  <si>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</si>
  <si>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</si>
  <si>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</si>
  <si>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</si>
  <si>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</si>
  <si>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</si>
  <si>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</si>
  <si>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</si>
  <si>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</si>
  <si>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</si>
  <si>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</si>
  <si>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</si>
  <si>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</si>
  <si>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</si>
  <si>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</si>
  <si>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</si>
  <si>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</si>
  <si>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</si>
  <si>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</si>
  <si>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</si>
  <si>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</si>
  <si>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</si>
  <si>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</si>
  <si>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</si>
  <si>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</si>
  <si>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</si>
  <si>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</si>
  <si>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</si>
  <si>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</si>
  <si>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</si>
  <si>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</si>
  <si>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</si>
  <si>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</si>
  <si>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</si>
  <si>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</si>
  <si>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</si>
  <si>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</si>
  <si>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</si>
  <si>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</si>
  <si>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</si>
  <si>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</si>
  <si>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</si>
  <si>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</si>
  <si>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</si>
  <si>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</si>
  <si>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</si>
  <si>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</si>
  <si>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</si>
  <si>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</si>
  <si>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</si>
  <si>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</si>
  <si>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</si>
  <si>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</si>
  <si>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</si>
  <si>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</si>
  <si>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</si>
  <si>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</si>
  <si>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</si>
  <si>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</si>
  <si>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</si>
  <si>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</si>
  <si>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</si>
  <si>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</si>
  <si>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</si>
  <si>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</si>
  <si>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</si>
  <si>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</si>
  <si>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</si>
  <si>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</si>
  <si>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</si>
  <si>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</si>
  <si>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</si>
  <si>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</si>
  <si>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</si>
  <si>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</si>
  <si>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</si>
  <si>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</si>
  <si>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</si>
  <si>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</si>
  <si>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</si>
  <si>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</si>
  <si>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</si>
  <si>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</si>
  <si>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</si>
  <si>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</si>
  <si>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</si>
  <si>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</si>
  <si>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</si>
  <si>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</si>
  <si>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</si>
  <si>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</si>
  <si>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</si>
  <si>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</si>
  <si>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</si>
  <si>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</si>
  <si>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</si>
  <si>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</si>
  <si>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</si>
  <si>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</si>
  <si>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</si>
  <si>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</si>
  <si>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</si>
  <si>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</si>
  <si>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</si>
  <si>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</si>
  <si>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</si>
  <si>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</si>
  <si>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</si>
  <si>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</si>
  <si>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</si>
  <si>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</si>
  <si>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</si>
  <si>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</si>
  <si>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</si>
  <si>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</si>
  <si>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</si>
  <si>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</si>
  <si>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</si>
  <si>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</si>
  <si>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</si>
  <si>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</si>
  <si>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</si>
  <si>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</si>
  <si>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</si>
  <si>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</si>
  <si>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</si>
  <si>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</si>
  <si>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</si>
  <si>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</si>
  <si>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</si>
  <si>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</si>
  <si>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</si>
  <si>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</si>
  <si>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</si>
  <si>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</si>
  <si>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</si>
  <si>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</si>
  <si>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</si>
  <si>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</si>
  <si>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</si>
  <si>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</si>
  <si>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</si>
  <si>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</si>
  <si>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</si>
  <si>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</si>
  <si>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</si>
  <si>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</si>
  <si>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</si>
  <si>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</si>
  <si>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</si>
  <si>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</si>
  <si>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</si>
  <si>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</si>
  <si>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</si>
  <si>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</si>
  <si>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</si>
  <si>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</si>
  <si>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</si>
  <si>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</si>
  <si>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</si>
  <si>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</si>
  <si>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</si>
  <si>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</si>
  <si>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</si>
  <si>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</si>
  <si>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</si>
  <si>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</si>
  <si>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</si>
  <si>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</si>
  <si>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</si>
  <si>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</si>
  <si>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</si>
  <si>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</si>
  <si>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</si>
  <si>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</si>
  <si>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</si>
  <si>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</si>
  <si>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</si>
  <si>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</si>
  <si>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</si>
  <si>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</si>
  <si>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</si>
  <si>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</si>
  <si>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</si>
  <si>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</si>
  <si>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</si>
  <si>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</si>
  <si>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</si>
  <si>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</si>
  <si>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</si>
  <si>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</si>
  <si>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</si>
  <si>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</si>
  <si>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</si>
  <si>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</si>
  <si>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</si>
  <si>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</si>
  <si>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</si>
  <si>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</si>
  <si>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</si>
  <si>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</si>
  <si>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</si>
  <si>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</si>
  <si>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</si>
  <si>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</si>
  <si>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</si>
  <si>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</si>
  <si>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</si>
  <si>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</si>
  <si>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</si>
  <si>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</si>
  <si>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</si>
  <si>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</si>
  <si>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</si>
  <si>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</si>
  <si>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</si>
  <si>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</si>
  <si>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</si>
  <si>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</si>
  <si>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</si>
  <si>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</si>
  <si>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</si>
  <si>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</si>
  <si>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</si>
  <si>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</si>
  <si>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</si>
  <si>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</si>
  <si>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</si>
  <si>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</si>
  <si>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</si>
  <si>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</si>
  <si>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</si>
  <si>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</si>
  <si>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</si>
  <si>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</si>
  <si>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</si>
  <si>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</si>
  <si>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</si>
  <si>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</si>
  <si>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</si>
  <si>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</si>
  <si>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</si>
  <si>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</si>
  <si>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</si>
  <si>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</si>
  <si>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</si>
  <si>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</si>
  <si>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</si>
  <si>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</si>
  <si>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</si>
  <si>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</si>
  <si>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</si>
  <si>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</si>
  <si>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</si>
  <si>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</si>
  <si>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</si>
  <si>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</si>
  <si>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</si>
  <si>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</si>
  <si>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</si>
  <si>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</si>
  <si>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</si>
  <si>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</si>
  <si>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</si>
  <si>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</si>
  <si>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</si>
  <si>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</si>
  <si>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</si>
  <si>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</si>
  <si>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</si>
  <si>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</si>
  <si>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</si>
  <si>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</si>
  <si>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</si>
  <si>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</si>
  <si>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</si>
  <si>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</si>
  <si>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</si>
  <si>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</si>
  <si>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</si>
  <si>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</si>
  <si>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</si>
  <si>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</si>
  <si>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</si>
  <si>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</si>
  <si>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</si>
  <si>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</si>
  <si>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</si>
  <si>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</si>
  <si>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</si>
  <si>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</si>
  <si>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</si>
  <si>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</si>
  <si>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</si>
  <si>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</si>
  <si>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</si>
  <si>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</si>
  <si>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</si>
  <si>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</si>
  <si>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</si>
  <si>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</si>
  <si>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</si>
  <si>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</si>
  <si>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</si>
  <si>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</si>
  <si>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</si>
  <si>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</si>
  <si>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</si>
  <si>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</si>
  <si>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</si>
  <si>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</si>
  <si>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</si>
  <si>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</si>
  <si>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</si>
  <si>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</si>
  <si>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</si>
  <si>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</si>
  <si>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</si>
  <si>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</si>
  <si>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</si>
  <si>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</si>
  <si>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</si>
  <si>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</si>
  <si>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</si>
  <si>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</si>
  <si>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</si>
  <si>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</si>
  <si>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</si>
  <si>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</si>
  <si>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</si>
  <si>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</si>
  <si>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</si>
  <si>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</si>
  <si>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</si>
  <si>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</si>
  <si>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</si>
  <si>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</si>
  <si>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</si>
  <si>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</si>
  <si>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</si>
  <si>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</si>
  <si>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</si>
  <si>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</si>
  <si>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</si>
  <si>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</si>
  <si>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</si>
  <si>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</si>
  <si>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</si>
  <si>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</si>
  <si>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</si>
  <si>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</si>
  <si>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</si>
  <si>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</si>
  <si>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</si>
  <si>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</si>
  <si>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</si>
  <si>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</si>
  <si>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</si>
  <si>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</si>
  <si>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</si>
  <si>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</si>
  <si>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</si>
  <si>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</si>
  <si>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</si>
  <si>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</si>
  <si>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</si>
  <si>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</si>
  <si>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</si>
  <si>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</si>
  <si>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</si>
  <si>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</si>
  <si>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</si>
  <si>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</si>
  <si>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</si>
  <si>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</si>
  <si>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</si>
  <si>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</si>
  <si>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</si>
  <si>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</si>
  <si>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</si>
  <si>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</si>
  <si>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</si>
  <si>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</si>
  <si>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</si>
  <si>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</si>
  <si>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</si>
  <si>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</si>
  <si>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</si>
  <si>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</si>
  <si>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</si>
  <si>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</si>
  <si>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</si>
  <si>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</si>
  <si>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</si>
  <si>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</si>
  <si>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</si>
  <si>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</si>
  <si>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</si>
  <si>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</si>
  <si>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</si>
  <si>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</si>
  <si>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</si>
  <si>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</si>
  <si>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</si>
  <si>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</si>
  <si>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</si>
  <si>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</si>
  <si>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</si>
  <si>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</si>
  <si>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</si>
  <si>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</si>
  <si>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</si>
  <si>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</si>
  <si>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</si>
  <si>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</si>
  <si>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</si>
  <si>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</si>
  <si>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</si>
  <si>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</si>
  <si>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</si>
  <si>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</si>
  <si>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</si>
  <si>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</si>
  <si>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</si>
  <si>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</si>
  <si>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</si>
  <si>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</si>
  <si>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</si>
  <si>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</si>
  <si>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</si>
  <si>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</si>
  <si>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</si>
  <si>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</si>
  <si>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</si>
  <si>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</si>
  <si>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</si>
  <si>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</si>
  <si>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</si>
  <si>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</si>
  <si>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</si>
  <si>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</si>
  <si>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</si>
  <si>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</si>
  <si>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</si>
  <si>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</si>
  <si>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</si>
  <si>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</si>
  <si>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</si>
  <si>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</si>
  <si>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</si>
  <si>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</si>
  <si>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</si>
  <si>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</si>
  <si>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</si>
  <si>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</si>
  <si>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</si>
  <si>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</si>
  <si>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</si>
  <si>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</si>
  <si>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</si>
  <si>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</si>
  <si>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</si>
  <si>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</si>
  <si>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</si>
  <si>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</si>
  <si>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</si>
  <si>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</si>
  <si>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</si>
  <si>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</si>
  <si>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</si>
  <si>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</si>
  <si>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</si>
  <si>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</si>
  <si>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</si>
  <si>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</si>
  <si>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</si>
  <si>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</si>
  <si>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</si>
  <si>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</si>
  <si>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</si>
  <si>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</si>
  <si>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</si>
  <si>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</si>
  <si>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</si>
  <si>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</si>
  <si>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</si>
  <si>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</si>
  <si>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</si>
  <si>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</si>
  <si>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</si>
  <si>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</si>
  <si>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</si>
  <si>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</si>
  <si>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</si>
  <si>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</si>
  <si>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</si>
  <si>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</si>
  <si>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</si>
  <si>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</si>
  <si>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</si>
  <si>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</si>
  <si>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</si>
  <si>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</si>
  <si>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</si>
  <si>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</si>
  <si>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</si>
  <si>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</si>
  <si>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</si>
  <si>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</si>
  <si>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</si>
  <si>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</si>
  <si>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</si>
  <si>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</si>
  <si>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</si>
  <si>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</si>
  <si>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</si>
  <si>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</si>
  <si>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</si>
  <si>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</si>
  <si>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</si>
  <si>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</si>
  <si>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</si>
  <si>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</si>
  <si>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</si>
  <si>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</si>
  <si>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</si>
  <si>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</si>
  <si>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</si>
  <si>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</si>
  <si>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</si>
  <si>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</si>
  <si>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</si>
  <si>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</si>
  <si>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</si>
  <si>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</si>
  <si>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</si>
  <si>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</si>
  <si>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</si>
  <si>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</si>
  <si>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</si>
  <si>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</si>
  <si>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</si>
  <si>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</si>
  <si>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</si>
  <si>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</si>
  <si>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</si>
  <si>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</si>
  <si>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</si>
  <si>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</si>
  <si>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</si>
  <si>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</si>
  <si>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</si>
  <si>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</si>
  <si>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</si>
  <si>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</si>
  <si>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</si>
  <si>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</si>
  <si>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</si>
  <si>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</si>
  <si>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</si>
  <si>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</si>
  <si>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</si>
  <si>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</si>
  <si>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</si>
  <si>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</si>
  <si>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</si>
  <si>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</si>
  <si>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</si>
  <si>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</si>
  <si>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</si>
  <si>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</si>
  <si>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</si>
  <si>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</si>
  <si>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</si>
  <si>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</si>
  <si>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</si>
  <si>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</si>
  <si>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</si>
  <si>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</si>
  <si>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</si>
  <si>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</si>
  <si>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</si>
  <si>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</si>
  <si>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</si>
  <si>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</si>
  <si>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</si>
  <si>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</si>
  <si>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</si>
  <si>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</si>
  <si>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</si>
  <si>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</si>
  <si>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</si>
  <si>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</si>
  <si>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</si>
  <si>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</si>
  <si>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</si>
  <si>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</si>
  <si>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</si>
  <si>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</si>
  <si>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</si>
  <si>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</si>
  <si>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</si>
  <si>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</si>
  <si>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</si>
  <si>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</si>
  <si>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</si>
  <si>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</si>
  <si>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</si>
  <si>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</si>
  <si>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</si>
  <si>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</si>
  <si>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</si>
  <si>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</si>
  <si>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</si>
  <si>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</si>
  <si>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</si>
  <si>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</si>
  <si>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</si>
  <si>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</si>
  <si>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</si>
  <si>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</si>
  <si>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</si>
  <si>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</si>
  <si>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</si>
  <si>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</si>
  <si>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</si>
  <si>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</si>
  <si>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</si>
  <si>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</si>
  <si>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</si>
  <si>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</si>
  <si>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</si>
  <si>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</si>
  <si>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</si>
  <si>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</si>
  <si>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</si>
  <si>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</si>
  <si>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</si>
  <si>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</si>
  <si>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</si>
  <si>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</si>
  <si>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</si>
  <si>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</si>
  <si>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</si>
  <si>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</si>
  <si>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</si>
  <si>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</si>
  <si>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</si>
  <si>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</si>
  <si>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</si>
  <si>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</si>
  <si>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</si>
  <si>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</si>
  <si>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</si>
  <si>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</si>
  <si>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</si>
  <si>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</si>
  <si>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</si>
  <si>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</si>
  <si>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</si>
  <si>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</si>
  <si>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</si>
  <si>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</si>
  <si>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</si>
  <si>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</si>
  <si>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</si>
  <si>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</si>
  <si>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</si>
  <si>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</si>
  <si>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</si>
  <si>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</si>
  <si>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</si>
  <si>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</si>
  <si>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</si>
  <si>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</si>
  <si>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</si>
  <si>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</si>
  <si>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</si>
  <si>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</si>
  <si>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</si>
  <si>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</si>
  <si>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</si>
  <si>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</si>
  <si>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</si>
  <si>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</si>
  <si>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</si>
  <si>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</si>
  <si>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</si>
  <si>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</si>
  <si>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</si>
  <si>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</si>
  <si>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</si>
  <si>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</si>
  <si>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</si>
  <si>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</si>
  <si>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</si>
  <si>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</si>
  <si>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</si>
  <si>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</si>
  <si>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</si>
  <si>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</si>
  <si>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</si>
  <si>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</si>
  <si>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</si>
  <si>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</si>
  <si>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</si>
  <si>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</si>
  <si>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</si>
  <si>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</si>
  <si>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</si>
  <si>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</si>
  <si>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</si>
  <si>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</si>
  <si>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</si>
  <si>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</si>
  <si>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</si>
  <si>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</si>
  <si>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</si>
  <si>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</si>
  <si>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</si>
  <si>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</si>
  <si>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</si>
  <si>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</si>
  <si>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</si>
  <si>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</si>
  <si>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</si>
  <si>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</si>
  <si>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</si>
  <si>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</si>
  <si>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</si>
  <si>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</si>
  <si>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</si>
  <si>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</si>
  <si>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</si>
  <si>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</si>
  <si>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</si>
  <si>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</si>
  <si>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</si>
  <si>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</si>
  <si>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</si>
  <si>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</si>
  <si>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</si>
  <si>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</si>
  <si>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</si>
  <si>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</si>
  <si>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</si>
  <si>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</si>
  <si>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</si>
  <si>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</si>
  <si>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</si>
  <si>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</si>
  <si>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</si>
  <si>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</si>
  <si>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</si>
  <si>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</si>
  <si>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</si>
  <si>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</si>
  <si>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</si>
  <si>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</si>
  <si>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</si>
  <si>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</si>
  <si>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</si>
  <si>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</si>
  <si>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</si>
  <si>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</si>
  <si>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</si>
  <si>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</si>
  <si>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</si>
  <si>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</si>
  <si>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</si>
  <si>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</si>
  <si>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</si>
  <si>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</si>
  <si>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</si>
  <si>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</si>
  <si>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</si>
  <si>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</si>
  <si>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</si>
  <si>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</si>
  <si>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</si>
  <si>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</si>
  <si>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</si>
  <si>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</si>
  <si>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</si>
  <si>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</si>
  <si>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</si>
  <si>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</si>
  <si>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</si>
  <si>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</si>
  <si>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</si>
  <si>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</si>
  <si>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</si>
  <si>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</si>
  <si>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</si>
  <si>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</si>
  <si>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</si>
  <si>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</si>
  <si>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</si>
  <si>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</si>
  <si>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</si>
  <si>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</si>
  <si>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</si>
  <si>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</si>
  <si>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</si>
  <si>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</si>
  <si>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</si>
  <si>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</si>
  <si>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</si>
  <si>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</si>
  <si>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</si>
  <si>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</si>
  <si>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</si>
  <si>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</si>
  <si>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</si>
  <si>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</si>
  <si>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</si>
  <si>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</si>
  <si>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</si>
  <si>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</si>
  <si>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</si>
  <si>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</si>
  <si>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</si>
  <si>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</si>
  <si>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</si>
  <si>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</si>
  <si>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</si>
  <si>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</si>
  <si>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</si>
  <si>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</si>
  <si>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</si>
  <si>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</si>
  <si>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</si>
  <si>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</si>
  <si>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</si>
  <si>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</si>
  <si>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</si>
  <si>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</si>
  <si>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</si>
  <si>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</si>
  <si>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</si>
  <si>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</si>
  <si>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</si>
  <si>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</si>
  <si>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</si>
  <si>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</si>
  <si>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</si>
  <si>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</si>
  <si>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</si>
  <si>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</si>
  <si>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</si>
  <si>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</si>
  <si>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</si>
  <si>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</si>
  <si>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</si>
  <si>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</si>
  <si>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</si>
  <si>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</si>
  <si>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</si>
  <si>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</si>
  <si>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</si>
  <si>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</si>
  <si>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</si>
  <si>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</si>
  <si>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</si>
  <si>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</si>
  <si>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</si>
  <si>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</si>
  <si>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</si>
  <si>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</si>
  <si>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</si>
  <si>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</si>
  <si>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</si>
  <si>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</si>
  <si>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</si>
  <si>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</si>
  <si>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</si>
  <si>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</si>
  <si>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</si>
  <si>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</si>
  <si>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</si>
  <si>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</si>
  <si>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</si>
  <si>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</si>
  <si>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</si>
  <si>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</si>
  <si>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</si>
  <si>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</si>
  <si>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</si>
  <si>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</si>
  <si>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</si>
  <si>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</si>
  <si>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</si>
  <si>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</si>
  <si>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</si>
  <si>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</si>
  <si>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</si>
  <si>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</si>
  <si>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</si>
  <si>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</si>
  <si>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</si>
  <si>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</si>
  <si>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</si>
  <si>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</si>
  <si>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</si>
  <si>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</si>
  <si>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</si>
  <si>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</si>
  <si>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</si>
  <si>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</si>
  <si>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</si>
  <si>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</si>
  <si>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</si>
  <si>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</si>
  <si>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</si>
  <si>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</si>
  <si>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</si>
  <si>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</si>
  <si>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</si>
  <si>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</si>
  <si>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</si>
  <si>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</si>
  <si>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</si>
  <si>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</si>
  <si>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</si>
  <si>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</si>
  <si>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</si>
  <si>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</si>
  <si>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</si>
  <si>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</si>
  <si>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</si>
  <si>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</si>
  <si>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</si>
  <si>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</si>
  <si>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</si>
  <si>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</si>
  <si>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</si>
  <si>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</si>
  <si>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</si>
  <si>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</si>
  <si>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</si>
  <si>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</si>
  <si>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</si>
  <si>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</si>
  <si>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</si>
  <si>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</si>
  <si>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</si>
  <si>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</si>
  <si>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</si>
  <si>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</si>
  <si>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</si>
  <si>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</si>
  <si>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</si>
  <si>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</si>
  <si>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</si>
  <si>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</si>
  <si>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</si>
  <si>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</si>
  <si>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</si>
  <si>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</si>
  <si>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</si>
  <si>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</si>
  <si>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</si>
  <si>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</si>
  <si>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</si>
  <si>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</si>
  <si>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</si>
  <si>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</si>
  <si>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</si>
  <si>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</si>
  <si>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</si>
  <si>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</si>
  <si>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</si>
  <si>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</si>
  <si>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</si>
  <si>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</si>
  <si>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</si>
  <si>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</si>
  <si>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</si>
  <si>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</si>
  <si>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</si>
  <si>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</si>
  <si>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</si>
  <si>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</si>
  <si>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</si>
  <si>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</si>
  <si>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</si>
  <si>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</si>
  <si>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</si>
  <si>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</si>
  <si>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</si>
  <si>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</si>
  <si>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</si>
  <si>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</si>
  <si>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</si>
  <si>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</si>
  <si>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</si>
  <si>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</si>
  <si>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</si>
  <si>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</si>
  <si>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</si>
  <si>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</si>
  <si>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</si>
  <si>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</si>
  <si>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</si>
  <si>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</si>
  <si>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</si>
  <si>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</si>
  <si>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</si>
  <si>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</si>
  <si>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</si>
  <si>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</si>
  <si>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</si>
  <si>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</si>
  <si>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</si>
  <si>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</si>
  <si>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</si>
  <si>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</si>
  <si>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</si>
  <si>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</si>
  <si>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</si>
  <si>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</si>
  <si>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</si>
  <si>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</si>
  <si>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</si>
  <si>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</si>
  <si>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</si>
  <si>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</si>
  <si>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</si>
  <si>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</si>
  <si>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</si>
  <si>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</si>
  <si>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</si>
  <si>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</si>
  <si>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</si>
  <si>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</si>
  <si>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</si>
  <si>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</si>
  <si>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</si>
  <si>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</si>
  <si>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</si>
  <si>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</si>
  <si>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</si>
  <si>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</si>
  <si>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</si>
  <si>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</si>
  <si>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</si>
  <si>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</si>
  <si>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</si>
  <si>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</si>
  <si>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</si>
  <si>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</si>
  <si>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</si>
  <si>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</si>
  <si>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</si>
  <si>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</si>
  <si>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</si>
  <si>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</si>
  <si>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</si>
  <si>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</si>
  <si>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</si>
  <si>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</si>
  <si>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</si>
  <si>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</si>
  <si>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</si>
  <si>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</si>
  <si>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</si>
  <si>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</si>
  <si>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</si>
  <si>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</si>
  <si>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</si>
  <si>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</si>
  <si>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</si>
  <si>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</si>
  <si>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</si>
  <si>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</si>
  <si>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</si>
  <si>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</si>
  <si>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</si>
  <si>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</si>
  <si>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</si>
  <si>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</si>
  <si>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</si>
  <si>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</si>
  <si>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</si>
  <si>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</si>
  <si>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</si>
  <si>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</si>
  <si>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</si>
  <si>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</si>
  <si>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</si>
  <si>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</si>
  <si>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</si>
  <si>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</si>
  <si>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</si>
  <si>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</si>
  <si>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</si>
  <si>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</si>
  <si>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</si>
  <si>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</si>
  <si>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</si>
  <si>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</si>
  <si>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</si>
  <si>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</si>
  <si>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</si>
  <si>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</si>
  <si>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</si>
  <si>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</si>
  <si>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</si>
  <si>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</si>
  <si>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</si>
  <si>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</si>
  <si>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</si>
  <si>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</si>
  <si>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</si>
  <si>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</si>
  <si>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</si>
  <si>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</si>
  <si>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</si>
  <si>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</si>
  <si>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</si>
  <si>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</si>
  <si>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</si>
  <si>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</si>
  <si>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</si>
  <si>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</si>
  <si>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</si>
  <si>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</si>
  <si>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</si>
  <si>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</si>
  <si>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</si>
  <si>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</si>
  <si>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</si>
  <si>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</si>
  <si>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</si>
  <si>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</si>
  <si>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</si>
  <si>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</si>
  <si>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</si>
  <si>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</si>
  <si>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</si>
  <si>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</si>
  <si>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</si>
  <si>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</si>
  <si>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</si>
  <si>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</si>
  <si>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</si>
  <si>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</si>
  <si>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</si>
  <si>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</si>
  <si>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</si>
  <si>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</si>
  <si>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</si>
  <si>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</si>
  <si>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</si>
  <si>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</si>
  <si>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</si>
  <si>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</si>
  <si>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</si>
  <si>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</si>
  <si>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</si>
  <si>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</si>
  <si>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</si>
  <si>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</si>
  <si>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</si>
  <si>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</si>
  <si>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</si>
  <si>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</si>
  <si>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</si>
  <si>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</si>
  <si>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</si>
  <si>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</si>
  <si>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</si>
  <si>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</si>
  <si>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</si>
  <si>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</si>
  <si>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</si>
  <si>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</si>
  <si>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</si>
  <si>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</si>
  <si>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</si>
  <si>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</si>
  <si>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</si>
  <si>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</si>
  <si>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</si>
  <si>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</si>
  <si>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</si>
  <si>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</si>
  <si>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</si>
  <si>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</si>
  <si>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</si>
  <si>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</si>
  <si>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</si>
  <si>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</si>
  <si>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</si>
  <si>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</si>
  <si>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</si>
  <si>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</si>
  <si>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</si>
  <si>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</si>
  <si>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</si>
  <si>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</si>
  <si>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</si>
  <si>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</si>
  <si>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</si>
  <si>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</si>
  <si>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</si>
  <si>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</si>
  <si>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</si>
  <si>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</si>
  <si>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</si>
  <si>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</si>
  <si>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</si>
  <si>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</si>
  <si>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</si>
  <si>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</si>
  <si>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</si>
  <si>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</si>
  <si>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</si>
  <si>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</si>
  <si>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</si>
  <si>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</si>
  <si>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</si>
  <si>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</si>
  <si>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</si>
  <si>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</si>
  <si>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</si>
  <si>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</si>
  <si>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</si>
  <si>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</si>
  <si>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</si>
  <si>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</si>
  <si>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</si>
  <si>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</si>
  <si>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</si>
  <si>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</si>
  <si>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</si>
  <si>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</si>
  <si>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</si>
  <si>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</si>
  <si>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</si>
  <si>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</si>
  <si>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</si>
  <si>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</si>
  <si>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</si>
  <si>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</si>
  <si>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</si>
  <si>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</si>
  <si>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</si>
  <si>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</si>
  <si>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</si>
  <si>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</si>
  <si>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</si>
  <si>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</si>
  <si>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</si>
  <si>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</si>
  <si>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</si>
  <si>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</si>
  <si>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</si>
  <si>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</si>
  <si>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</si>
  <si>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</si>
  <si>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</si>
  <si>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</si>
  <si>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</si>
  <si>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</si>
  <si>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</si>
  <si>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</si>
  <si>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</si>
  <si>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</si>
  <si>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</si>
  <si>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</si>
  <si>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</si>
  <si>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</si>
  <si>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</si>
  <si>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</si>
  <si>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</si>
  <si>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</si>
  <si>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</si>
  <si>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</si>
  <si>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</si>
  <si>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</si>
  <si>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</si>
  <si>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</si>
  <si>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</si>
  <si>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</si>
  <si>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</si>
  <si>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</si>
  <si>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</si>
  <si>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</si>
  <si>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</si>
  <si>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</si>
  <si>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</si>
  <si>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</si>
  <si>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</si>
  <si>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</si>
  <si>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</si>
  <si>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</si>
  <si>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</si>
  <si>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</si>
  <si>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</si>
  <si>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</si>
  <si>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</si>
  <si>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</si>
  <si>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</si>
  <si>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</si>
  <si>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</si>
  <si>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</si>
  <si>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</si>
  <si>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</si>
  <si>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</si>
  <si>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</si>
  <si>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</si>
  <si>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</si>
  <si>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</si>
  <si>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</si>
  <si>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</si>
  <si>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</si>
  <si>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</si>
  <si>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</si>
  <si>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</si>
  <si>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</si>
  <si>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</si>
  <si>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</si>
  <si>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</si>
  <si>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</si>
  <si>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</si>
  <si>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</si>
  <si>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</si>
  <si>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</si>
  <si>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</si>
  <si>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</si>
  <si>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</si>
  <si>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</si>
  <si>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</si>
  <si>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</si>
  <si>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</si>
  <si>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</si>
  <si>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</si>
  <si>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</si>
  <si>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</si>
  <si>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</si>
  <si>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</si>
  <si>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</si>
  <si>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</si>
  <si>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</si>
  <si>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</si>
  <si>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</si>
  <si>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</si>
  <si>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</si>
  <si>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</si>
  <si>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</si>
  <si>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</si>
  <si>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</si>
  <si>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</si>
  <si>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</si>
  <si>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</si>
  <si>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</si>
  <si>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</si>
  <si>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</si>
  <si>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</si>
  <si>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</si>
  <si>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</si>
  <si>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</si>
  <si>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</si>
  <si>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</si>
  <si>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</si>
  <si>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</si>
  <si>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</si>
  <si>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</si>
  <si>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</si>
  <si>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</si>
  <si>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</si>
  <si>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</si>
  <si>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</si>
  <si>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</si>
  <si>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</si>
  <si>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</si>
  <si>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</si>
  <si>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</si>
  <si>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</si>
  <si>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</si>
  <si>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</si>
  <si>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</si>
  <si>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</si>
  <si>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</si>
  <si>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</si>
  <si>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</si>
  <si>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</si>
  <si>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</si>
  <si>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</si>
  <si>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</si>
  <si>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</si>
  <si>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</si>
  <si>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</si>
  <si>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</si>
  <si>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</si>
  <si>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</si>
  <si>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</si>
  <si>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</si>
  <si>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</si>
  <si>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</si>
  <si>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</si>
  <si>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</si>
  <si>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</si>
  <si>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</si>
  <si>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</si>
  <si>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</si>
  <si>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</si>
  <si>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</si>
  <si>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</si>
  <si>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</si>
  <si>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</si>
  <si>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</si>
  <si>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</si>
  <si>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</si>
  <si>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</si>
  <si>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</si>
  <si>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</si>
  <si>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</si>
  <si>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</si>
  <si>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</si>
  <si>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</si>
  <si>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</si>
  <si>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</si>
  <si>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</si>
  <si>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</si>
  <si>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</si>
  <si>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</si>
  <si>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</si>
  <si>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</si>
  <si>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</si>
  <si>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</si>
  <si>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</si>
  <si>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</si>
  <si>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</si>
  <si>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</si>
  <si>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</si>
  <si>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</si>
  <si>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</si>
  <si>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</si>
  <si>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</si>
  <si>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</si>
  <si>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</si>
  <si>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</si>
  <si>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</si>
  <si>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</si>
  <si>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</si>
  <si>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</si>
  <si>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</si>
  <si>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</si>
  <si>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</si>
  <si>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</si>
  <si>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</si>
  <si>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</si>
  <si>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</si>
  <si>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</si>
  <si>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</si>
  <si>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</si>
  <si>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</si>
  <si>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</si>
  <si>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</si>
  <si>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</si>
  <si>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</si>
  <si>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</si>
  <si>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</si>
  <si>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</si>
  <si>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</si>
  <si>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</si>
  <si>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</si>
  <si>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</si>
  <si>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</si>
  <si>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</si>
  <si>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</si>
  <si>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</si>
  <si>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</si>
  <si>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</si>
  <si>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</si>
  <si>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</si>
  <si>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</si>
  <si>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</si>
  <si>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</si>
  <si>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</si>
  <si>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</si>
  <si>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</si>
  <si>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</si>
  <si>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</si>
  <si>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</si>
  <si>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</si>
  <si>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</si>
  <si>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</si>
  <si>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</si>
  <si>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</si>
  <si>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</si>
  <si>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</si>
  <si>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</si>
  <si>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</si>
  <si>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</si>
  <si>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</si>
  <si>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</si>
  <si>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</si>
  <si>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</si>
  <si>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</si>
  <si>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</si>
  <si>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</si>
  <si>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</si>
  <si>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</si>
  <si>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</si>
  <si>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</si>
  <si>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</si>
  <si>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</si>
  <si>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</si>
  <si>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</si>
  <si>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</si>
  <si>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</si>
  <si>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</si>
  <si>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</si>
  <si>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</si>
  <si>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</si>
  <si>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</si>
  <si>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</si>
  <si>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</si>
  <si>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</si>
  <si>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</si>
  <si>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</si>
  <si>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</si>
  <si>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</si>
  <si>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</si>
  <si>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</si>
  <si>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</si>
  <si>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</si>
  <si>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</si>
  <si>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</si>
  <si>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</si>
  <si>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</si>
  <si>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</si>
  <si>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</si>
  <si>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</si>
  <si>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</si>
  <si>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</si>
  <si>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</si>
  <si>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</si>
  <si>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</si>
  <si>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</si>
  <si>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</si>
  <si>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</si>
  <si>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</si>
  <si>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</si>
  <si>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</si>
  <si>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</si>
  <si>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</si>
  <si>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</si>
  <si>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</si>
  <si>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</si>
  <si>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</si>
  <si>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</si>
  <si>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</si>
  <si>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</si>
  <si>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</si>
  <si>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</si>
  <si>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</si>
  <si>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</si>
  <si>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</si>
  <si>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</si>
  <si>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</si>
  <si>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</si>
  <si>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</si>
  <si>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</si>
  <si>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</si>
  <si>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</si>
  <si>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</si>
  <si>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</si>
  <si>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</si>
  <si>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</si>
  <si>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</si>
  <si>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</si>
  <si>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</si>
  <si>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</si>
  <si>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</si>
  <si>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</si>
  <si>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</si>
  <si>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</si>
  <si>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</si>
  <si>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</si>
  <si>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</si>
  <si>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</si>
  <si>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</si>
  <si>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</si>
  <si>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</si>
  <si>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</si>
  <si>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</si>
  <si>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</si>
  <si>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</si>
  <si>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</si>
  <si>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</si>
  <si>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</si>
  <si>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</si>
  <si>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</si>
  <si>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</si>
  <si>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</si>
  <si>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</si>
  <si>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</si>
  <si>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</si>
  <si>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</si>
  <si>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</si>
  <si>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</si>
  <si>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</si>
  <si>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</si>
  <si>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</si>
  <si>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</si>
  <si>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</si>
  <si>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</si>
  <si>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</si>
  <si>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</si>
  <si>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</si>
  <si>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</si>
  <si>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</si>
  <si>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</si>
  <si>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</si>
  <si>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</si>
  <si>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</si>
  <si>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</si>
  <si>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</si>
  <si>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</si>
  <si>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</si>
  <si>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</si>
  <si>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</si>
  <si>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</si>
  <si>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</si>
  <si>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</si>
  <si>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</si>
  <si>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</si>
  <si>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</si>
  <si>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</si>
  <si>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</si>
  <si>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</si>
  <si>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</si>
  <si>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</si>
  <si>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</si>
  <si>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</si>
  <si>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</si>
  <si>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</si>
  <si>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</si>
  <si>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</si>
  <si>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</si>
  <si>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</si>
  <si>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</si>
  <si>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</si>
  <si>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</si>
  <si>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</si>
  <si>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</si>
  <si>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</si>
  <si>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</si>
  <si>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</si>
  <si>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</si>
  <si>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</si>
  <si>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</si>
  <si>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</si>
  <si>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</si>
  <si>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</si>
  <si>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</si>
  <si>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</si>
  <si>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</si>
  <si>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</si>
  <si>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</si>
  <si>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</si>
  <si>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</si>
  <si>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</si>
  <si>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</si>
  <si>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</si>
  <si>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</si>
  <si>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</si>
  <si>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</si>
  <si>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</si>
  <si>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</si>
  <si>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</si>
  <si>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</si>
  <si>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</si>
  <si>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</si>
  <si>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</si>
  <si>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</si>
  <si>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</si>
  <si>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</si>
  <si>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</si>
  <si>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</si>
  <si>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</si>
  <si>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</si>
  <si>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</si>
  <si>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</si>
  <si>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</si>
  <si>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</si>
  <si>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</si>
  <si>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</si>
  <si>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</si>
  <si>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</si>
  <si>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</si>
  <si>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</si>
  <si>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</si>
  <si>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</si>
  <si>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</si>
  <si>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</si>
  <si>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</si>
  <si>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</si>
  <si>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</si>
  <si>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</si>
  <si>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</si>
  <si>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</si>
  <si>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</si>
  <si>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</si>
  <si>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</si>
  <si>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</si>
  <si>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</si>
  <si>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</si>
  <si>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</si>
  <si>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</si>
  <si>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</si>
  <si>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</si>
  <si>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</si>
  <si>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</si>
  <si>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</si>
  <si>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</si>
  <si>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</si>
  <si>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</si>
  <si>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</si>
  <si>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</si>
  <si>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</si>
  <si>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</si>
  <si>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</si>
  <si>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</si>
  <si>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</si>
  <si>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</si>
  <si>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</si>
  <si>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</si>
  <si>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</si>
  <si>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</si>
  <si>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</si>
  <si>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</si>
  <si>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</si>
  <si>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</si>
  <si>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</si>
  <si>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</si>
  <si>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</si>
  <si>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</si>
  <si>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</si>
  <si>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</si>
  <si>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</si>
  <si>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</si>
  <si>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</si>
  <si>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</si>
  <si>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</si>
  <si>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</si>
  <si>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</si>
  <si>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</si>
  <si>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</si>
  <si>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</si>
  <si>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</si>
  <si>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</si>
  <si>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</si>
  <si>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</si>
  <si>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</si>
  <si>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</si>
  <si>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</si>
  <si>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</si>
  <si>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</si>
  <si>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</si>
  <si>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</si>
  <si>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</si>
  <si>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</si>
  <si>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</si>
  <si>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</si>
  <si>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</si>
  <si>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</si>
  <si>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</si>
  <si>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</si>
  <si>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</si>
  <si>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</si>
  <si>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</si>
  <si>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</si>
  <si>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</si>
  <si>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</si>
  <si>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</si>
  <si>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</si>
  <si>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</si>
  <si>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</si>
  <si>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</si>
  <si>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</si>
  <si>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</si>
  <si>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</si>
  <si>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</si>
  <si>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</si>
  <si>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</si>
  <si>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</si>
  <si>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</si>
  <si>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</si>
  <si>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</si>
  <si>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</si>
  <si>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</si>
  <si>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</si>
  <si>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</si>
  <si>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</si>
  <si>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</si>
  <si>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</si>
  <si>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</si>
  <si>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</si>
  <si>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</si>
  <si>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</si>
  <si>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</si>
  <si>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</si>
  <si>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</si>
  <si>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</si>
  <si>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</si>
  <si>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</si>
  <si>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</si>
  <si>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</si>
  <si>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</si>
  <si>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</si>
  <si>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</si>
  <si>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</si>
  <si>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</si>
  <si>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</si>
  <si>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</si>
  <si>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</si>
  <si>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</si>
  <si>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</si>
  <si>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</si>
  <si>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</si>
  <si>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</si>
  <si>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</si>
  <si>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</si>
  <si>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</si>
  <si>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</si>
  <si>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</si>
  <si>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</si>
  <si>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</si>
  <si>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</si>
  <si>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</si>
  <si>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</si>
  <si>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</si>
  <si>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</si>
  <si>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</si>
  <si>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</si>
  <si>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</si>
  <si>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</si>
  <si>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</si>
  <si>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</si>
  <si>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</si>
  <si>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</si>
  <si>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</si>
  <si>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</si>
  <si>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</si>
  <si>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</si>
  <si>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</si>
  <si>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</si>
  <si>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</si>
  <si>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</si>
  <si>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</si>
  <si>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</si>
  <si>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</si>
  <si>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</si>
  <si>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</si>
  <si>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</si>
  <si>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</si>
  <si>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</si>
  <si>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</si>
  <si>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</si>
  <si>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</si>
  <si>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</si>
  <si>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</si>
  <si>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</si>
  <si>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</si>
  <si>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</si>
  <si>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</si>
  <si>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</si>
  <si>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</si>
  <si>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</si>
  <si>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</si>
  <si>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</si>
  <si>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</si>
  <si>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</si>
  <si>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</si>
  <si>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</si>
  <si>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</si>
  <si>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</si>
  <si>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</si>
  <si>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</si>
  <si>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</si>
  <si>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</si>
  <si>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</si>
  <si>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</si>
  <si>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</si>
  <si>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</si>
  <si>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</si>
  <si>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</si>
  <si>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</si>
  <si>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</si>
  <si>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</si>
  <si>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</si>
  <si>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</si>
  <si>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</si>
  <si>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</si>
  <si>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</si>
  <si>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</si>
  <si>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</si>
  <si>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</si>
  <si>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</si>
  <si>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</si>
  <si>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</si>
  <si>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</si>
  <si>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</si>
  <si>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</si>
  <si>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</si>
  <si>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</si>
  <si>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</si>
  <si>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</si>
  <si>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</si>
  <si>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</si>
  <si>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</si>
  <si>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</si>
  <si>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</si>
  <si>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</si>
  <si>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</si>
  <si>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</si>
  <si>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</si>
  <si>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</si>
  <si>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</si>
  <si>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</si>
  <si>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</si>
  <si>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</si>
  <si>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</si>
  <si>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</si>
  <si>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</si>
  <si>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</si>
  <si>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</si>
  <si>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</si>
  <si>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</si>
  <si>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</si>
  <si>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</si>
  <si>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</si>
  <si>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</si>
  <si>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</si>
  <si>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</si>
  <si>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</si>
  <si>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</si>
  <si>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</si>
  <si>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</si>
  <si>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</si>
  <si>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</si>
  <si>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</si>
  <si>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</si>
  <si>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</si>
  <si>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</si>
  <si>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</si>
  <si>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</si>
  <si>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</si>
  <si>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</si>
  <si>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</si>
  <si>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</si>
  <si>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</si>
  <si>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</si>
  <si>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</si>
  <si>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</si>
  <si>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</si>
  <si>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</si>
  <si>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</si>
  <si>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</si>
  <si>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</si>
  <si>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</si>
  <si>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</si>
  <si>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</si>
  <si>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</si>
  <si>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</si>
  <si>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</si>
  <si>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</si>
  <si>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</si>
  <si>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</si>
  <si>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</si>
  <si>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</si>
  <si>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</si>
  <si>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</si>
  <si>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</si>
  <si>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</si>
  <si>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</si>
  <si>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</si>
  <si>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</si>
  <si>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</si>
  <si>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</si>
  <si>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</si>
  <si>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</si>
  <si>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</si>
  <si>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</si>
  <si>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</si>
  <si>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</si>
  <si>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</si>
  <si>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</si>
  <si>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</si>
  <si>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</si>
  <si>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</si>
  <si>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</si>
  <si>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</si>
  <si>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</si>
  <si>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</si>
  <si>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</si>
  <si>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</si>
  <si>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</si>
  <si>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</si>
  <si>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</si>
  <si>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</si>
  <si>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</si>
  <si>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</si>
  <si>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</si>
  <si>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</si>
  <si>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</si>
  <si>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</si>
  <si>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</si>
  <si>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</si>
  <si>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</si>
  <si>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</si>
  <si>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</si>
  <si>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</si>
  <si>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</si>
  <si>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</si>
  <si>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</si>
  <si>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</si>
  <si>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</si>
  <si>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</si>
  <si>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</si>
  <si>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</si>
  <si>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</si>
  <si>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</si>
  <si>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</si>
  <si>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</si>
  <si>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</si>
  <si>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</si>
  <si>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</si>
  <si>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</si>
  <si>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</si>
  <si>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</si>
  <si>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</si>
  <si>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</si>
  <si>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</si>
  <si>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</si>
  <si>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</si>
  <si>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</si>
  <si>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</si>
  <si>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</si>
  <si>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</si>
  <si>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</si>
  <si>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</si>
  <si>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</si>
  <si>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</si>
  <si>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</si>
  <si>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</si>
  <si>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</si>
  <si>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</si>
  <si>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</si>
  <si>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</si>
  <si>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</si>
  <si>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</si>
  <si>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</si>
  <si>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</si>
  <si>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</si>
  <si>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</si>
  <si>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</si>
  <si>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</si>
  <si>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</si>
  <si>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</si>
  <si>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</si>
  <si>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</si>
  <si>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</si>
  <si>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</si>
  <si>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</si>
  <si>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</si>
  <si>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</si>
  <si>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</si>
  <si>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</si>
  <si>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</si>
  <si>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</si>
  <si>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</si>
  <si>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</si>
  <si>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</si>
  <si>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</si>
  <si>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</si>
  <si>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</si>
  <si>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</si>
  <si>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</si>
  <si>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</si>
  <si>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</si>
  <si>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</si>
  <si>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</si>
  <si>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</si>
  <si>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</si>
  <si>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</si>
  <si>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</si>
  <si>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</si>
  <si>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</si>
  <si>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</si>
  <si>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</si>
  <si>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</si>
  <si>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</si>
  <si>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</si>
  <si>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</si>
  <si>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</si>
  <si>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</si>
  <si>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</si>
  <si>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</si>
  <si>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</si>
  <si>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</si>
  <si>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</si>
  <si>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</si>
  <si>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</si>
  <si>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</si>
  <si>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</si>
  <si>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</si>
  <si>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</si>
  <si>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</si>
  <si>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</si>
  <si>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</si>
  <si>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</si>
  <si>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</si>
  <si>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</si>
  <si>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</si>
  <si>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</si>
  <si>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</si>
  <si>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</si>
  <si>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</si>
  <si>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</si>
  <si>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</si>
  <si>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</si>
  <si>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</si>
  <si>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</si>
  <si>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</si>
  <si>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</si>
  <si>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</si>
  <si>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</si>
  <si>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</si>
  <si>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</si>
  <si>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</si>
  <si>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</si>
  <si>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</si>
  <si>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</si>
  <si>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</si>
  <si>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</si>
  <si>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</si>
  <si>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</si>
  <si>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</si>
  <si>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</si>
  <si>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</si>
  <si>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</si>
  <si>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</si>
  <si>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</si>
  <si>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</si>
  <si>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</si>
  <si>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</si>
  <si>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</si>
  <si>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</si>
  <si>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</si>
  <si>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</si>
  <si>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</si>
  <si>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</si>
  <si>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</si>
  <si>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</si>
  <si>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</si>
  <si>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</si>
  <si>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</si>
  <si>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</si>
  <si>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</si>
  <si>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</si>
  <si>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</si>
  <si>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</si>
  <si>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</si>
  <si>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</si>
  <si>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</si>
  <si>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</si>
  <si>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</si>
  <si>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</si>
  <si>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</si>
  <si>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</si>
  <si>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</si>
  <si>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</si>
  <si>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</si>
  <si>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</si>
  <si>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</si>
  <si>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</si>
  <si>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</si>
  <si>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</si>
  <si>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</si>
  <si>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</si>
  <si>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</si>
  <si>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</si>
  <si>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</si>
  <si>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</si>
  <si>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</si>
  <si>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</si>
  <si>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</si>
  <si>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</si>
  <si>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</si>
  <si>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</si>
  <si>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</si>
  <si>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</si>
  <si>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</si>
  <si>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</si>
  <si>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</si>
  <si>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</si>
  <si>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</si>
  <si>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</si>
  <si>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</si>
  <si>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</si>
  <si>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</si>
  <si>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</si>
  <si>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</si>
  <si>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</si>
  <si>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</si>
  <si>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</si>
  <si>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</si>
  <si>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</si>
  <si>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</si>
  <si>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</si>
  <si>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</si>
  <si>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</si>
  <si>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</si>
  <si>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</si>
  <si>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</si>
  <si>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</si>
  <si>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</si>
  <si>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</si>
  <si>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</si>
  <si>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</si>
  <si>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</si>
  <si>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</si>
  <si>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</si>
  <si>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</si>
  <si>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</si>
  <si>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</si>
  <si>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</si>
  <si>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</si>
  <si>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</si>
  <si>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</si>
  <si>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</si>
  <si>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</si>
  <si>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</si>
  <si>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</si>
  <si>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</si>
  <si>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</si>
  <si>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</si>
  <si>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</si>
  <si>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</si>
  <si>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</si>
  <si>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</si>
  <si>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</si>
  <si>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</si>
  <si>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</si>
  <si>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</si>
  <si>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</si>
  <si>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</si>
  <si>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</si>
  <si>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</si>
  <si>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</si>
  <si>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</si>
  <si>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</si>
  <si>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</si>
  <si>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</si>
  <si>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</si>
  <si>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</si>
  <si>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</si>
  <si>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</si>
  <si>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</si>
  <si>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</si>
  <si>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</si>
  <si>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</si>
  <si>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</si>
  <si>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</si>
  <si>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</si>
  <si>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</si>
  <si>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</si>
  <si>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</si>
  <si>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</si>
  <si>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</si>
  <si>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</si>
  <si>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</si>
  <si>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</si>
  <si>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</si>
  <si>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</si>
  <si>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</si>
  <si>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</si>
  <si>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</si>
  <si>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</si>
  <si>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</si>
  <si>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</si>
  <si>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</si>
  <si>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</si>
  <si>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</si>
  <si>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</si>
  <si>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</si>
  <si>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</si>
  <si>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</si>
  <si>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</si>
  <si>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</si>
  <si>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</si>
  <si>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</si>
  <si>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</si>
  <si>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</si>
  <si>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</si>
  <si>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</si>
  <si>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</si>
  <si>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</si>
  <si>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</si>
  <si>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</si>
  <si>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</si>
  <si>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</si>
  <si>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</si>
  <si>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</si>
  <si>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</si>
  <si>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</si>
  <si>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</si>
  <si>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</si>
  <si>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</si>
  <si>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</si>
  <si>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</si>
  <si>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</si>
  <si>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</si>
  <si>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</si>
  <si>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</si>
  <si>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</si>
  <si>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</si>
  <si>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</si>
  <si>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</si>
  <si>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</si>
  <si>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</si>
  <si>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</si>
  <si>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</si>
  <si>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</si>
  <si>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</si>
  <si>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</si>
  <si>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</si>
  <si>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</si>
  <si>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</si>
  <si>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</si>
  <si>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</si>
  <si>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</si>
  <si>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</si>
  <si>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</si>
  <si>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</si>
  <si>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</si>
  <si>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</si>
  <si>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</si>
  <si>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</si>
  <si>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</si>
  <si>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</si>
  <si>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</si>
  <si>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</si>
  <si>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</si>
  <si>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</si>
  <si>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</si>
  <si>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</si>
  <si>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</si>
  <si>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</si>
  <si>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</si>
  <si>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</si>
  <si>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</si>
  <si>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</si>
  <si>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</si>
  <si>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</si>
  <si>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</si>
  <si>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</si>
  <si>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</si>
  <si>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</si>
  <si>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</si>
  <si>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</si>
  <si>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</si>
  <si>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</si>
  <si>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</si>
  <si>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</si>
  <si>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</si>
  <si>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</si>
  <si>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</si>
  <si>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</si>
  <si>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</si>
  <si>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</si>
  <si>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</si>
  <si>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</si>
  <si>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</si>
  <si>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</si>
  <si>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</si>
  <si>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</si>
  <si>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</si>
  <si>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</si>
  <si>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</si>
  <si>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</si>
  <si>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</si>
  <si>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</si>
  <si>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</si>
  <si>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</si>
  <si>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</si>
  <si>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</si>
  <si>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</si>
  <si>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</si>
  <si>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</si>
  <si>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</si>
  <si>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</si>
  <si>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</si>
  <si>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</si>
  <si>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</si>
  <si>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</si>
  <si>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</si>
  <si>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</si>
  <si>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</si>
  <si>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</si>
  <si>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</si>
  <si>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</si>
  <si>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</si>
  <si>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</si>
  <si>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</si>
  <si>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</si>
  <si>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</si>
  <si>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</si>
  <si>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</si>
  <si>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</si>
  <si>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</si>
  <si>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</si>
  <si>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</si>
  <si>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</si>
  <si>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</si>
  <si>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</si>
  <si>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</si>
  <si>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</si>
  <si>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</si>
  <si>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</si>
  <si>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</si>
  <si>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</si>
  <si>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</si>
  <si>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</si>
  <si>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</si>
  <si>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</si>
  <si>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</si>
  <si>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</si>
  <si>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</si>
  <si>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</si>
  <si>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</si>
  <si>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</si>
  <si>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</si>
  <si>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</si>
  <si>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</si>
  <si>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</si>
  <si>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</si>
  <si>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</si>
  <si>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</si>
  <si>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</si>
  <si>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</si>
  <si>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</si>
  <si>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</si>
  <si>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</si>
  <si>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</si>
  <si>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</si>
  <si>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</si>
  <si>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</si>
  <si>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</si>
  <si>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</si>
  <si>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</si>
  <si>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</si>
  <si>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</si>
  <si>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</si>
  <si>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</si>
  <si>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</si>
  <si>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</si>
  <si>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</si>
  <si>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</si>
  <si>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</si>
  <si>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</si>
  <si>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</si>
  <si>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</si>
  <si>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</si>
  <si>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</si>
  <si>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</si>
  <si>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</si>
  <si>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</si>
  <si>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</si>
  <si>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</si>
  <si>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</si>
  <si>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</si>
  <si>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</si>
  <si>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</si>
  <si>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</si>
  <si>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</si>
  <si>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</si>
  <si>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</si>
  <si>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</si>
  <si>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</si>
  <si>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</si>
  <si>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</si>
  <si>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</si>
  <si>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</si>
  <si>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</si>
  <si>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</si>
  <si>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</si>
  <si>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</si>
  <si>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</si>
  <si>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</si>
  <si>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</si>
  <si>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</si>
  <si>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</si>
  <si>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</si>
  <si>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</si>
  <si>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</si>
  <si>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</si>
  <si>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</si>
  <si>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</si>
  <si>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</si>
  <si>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</si>
  <si>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</si>
  <si>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</si>
  <si>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</si>
  <si>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</si>
  <si>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</si>
  <si>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</si>
  <si>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</si>
  <si>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</si>
  <si>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</si>
  <si>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</si>
  <si>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</si>
  <si>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</si>
  <si>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</si>
  <si>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</si>
  <si>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</si>
  <si>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</si>
  <si>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</si>
  <si>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</si>
  <si>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</si>
  <si>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</si>
  <si>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</si>
  <si>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</si>
  <si>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</si>
  <si>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</si>
  <si>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</si>
  <si>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</si>
  <si>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</si>
  <si>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</si>
  <si>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</si>
  <si>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</si>
  <si>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</si>
  <si>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</si>
  <si>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</si>
  <si>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</si>
  <si>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</si>
  <si>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</si>
  <si>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</si>
  <si>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</si>
  <si>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</si>
  <si>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</si>
  <si>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</si>
  <si>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</si>
  <si>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</si>
  <si>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</si>
  <si>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</si>
  <si>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</si>
  <si>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</si>
  <si>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</si>
  <si>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</si>
  <si>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</si>
  <si>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</si>
  <si>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</si>
  <si>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</si>
  <si>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</si>
  <si>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</si>
  <si>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</si>
  <si>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</si>
  <si>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</si>
  <si>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</si>
  <si>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</si>
  <si>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</si>
  <si>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</si>
  <si>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</si>
  <si>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</si>
  <si>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</si>
  <si>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</si>
  <si>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</si>
  <si>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</si>
  <si>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</si>
  <si>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</si>
  <si>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</si>
  <si>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</si>
  <si>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</si>
  <si>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</si>
  <si>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</si>
  <si>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</si>
  <si>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</si>
  <si>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</si>
  <si>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</si>
  <si>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</si>
  <si>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</si>
  <si>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</si>
  <si>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</si>
  <si>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</si>
  <si>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</si>
  <si>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</si>
  <si>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</si>
  <si>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</si>
  <si>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</si>
  <si>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</si>
  <si>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</si>
  <si>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</si>
  <si>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</si>
  <si>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</si>
  <si>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</si>
  <si>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</si>
  <si>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</si>
  <si>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</si>
  <si>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</si>
  <si>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</si>
  <si>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</si>
  <si>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</si>
  <si>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</si>
  <si>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</si>
  <si>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</si>
  <si>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</si>
  <si>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</si>
  <si>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</si>
  <si>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</si>
  <si>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</si>
  <si>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</si>
  <si>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</si>
  <si>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</si>
  <si>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</si>
  <si>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</si>
  <si>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</si>
  <si>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</si>
  <si>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</si>
  <si>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</si>
  <si>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</si>
  <si>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</si>
  <si>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</si>
  <si>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</si>
  <si>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</si>
  <si>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</si>
  <si>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</si>
  <si>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</si>
  <si>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</si>
  <si>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</si>
  <si>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</si>
  <si>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</si>
  <si>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</si>
  <si>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</si>
  <si>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</si>
  <si>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</si>
  <si>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</si>
  <si>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</si>
  <si>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</si>
  <si>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</si>
  <si>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</si>
  <si>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</si>
  <si>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</si>
  <si>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</si>
  <si>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</si>
  <si>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</si>
  <si>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</si>
  <si>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</si>
  <si>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</si>
  <si>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</si>
  <si>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</si>
  <si>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</si>
  <si>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</si>
  <si>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</si>
  <si>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</si>
  <si>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</si>
  <si>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</si>
  <si>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</si>
  <si>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</si>
  <si>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</si>
  <si>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</si>
  <si>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</si>
  <si>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</si>
  <si>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</si>
  <si>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</si>
  <si>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</si>
  <si>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</si>
  <si>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</si>
  <si>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</si>
  <si>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</si>
  <si>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</si>
  <si>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</si>
  <si>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</si>
  <si>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</si>
  <si>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</si>
  <si>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</si>
  <si>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</si>
  <si>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</si>
  <si>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</si>
  <si>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</si>
  <si>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</si>
  <si>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</si>
  <si>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</si>
  <si>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</si>
  <si>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</si>
  <si>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</si>
  <si>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</si>
  <si>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</si>
  <si>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</si>
  <si>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</si>
  <si>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</si>
  <si>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</si>
  <si>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</si>
  <si>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</si>
  <si>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</si>
  <si>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</si>
  <si>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</si>
  <si>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</si>
  <si>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</si>
  <si>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</si>
  <si>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</si>
  <si>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</si>
  <si>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</si>
  <si>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</si>
  <si>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</si>
  <si>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</si>
  <si>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</si>
  <si>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</si>
  <si>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</si>
  <si>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</si>
  <si>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</si>
  <si>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</si>
  <si>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</si>
  <si>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</si>
  <si>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</si>
  <si>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</si>
  <si>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</si>
  <si>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</si>
  <si>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</si>
  <si>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</si>
  <si>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</si>
  <si>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</si>
  <si>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</si>
  <si>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</si>
  <si>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</si>
  <si>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</si>
  <si>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</si>
  <si>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</si>
  <si>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</si>
  <si>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</si>
  <si>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</si>
  <si>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</si>
  <si>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</si>
  <si>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</si>
  <si>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</si>
  <si>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</si>
  <si>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</si>
  <si>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</si>
  <si>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</si>
  <si>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</si>
  <si>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</si>
  <si>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</si>
  <si>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</si>
  <si>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</si>
  <si>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</si>
  <si>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</si>
  <si>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</si>
  <si>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</si>
  <si>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</si>
  <si>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</si>
  <si>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</si>
  <si>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</si>
  <si>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</si>
  <si>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</si>
  <si>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</si>
  <si>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</si>
  <si>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</si>
  <si>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</si>
  <si>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</si>
  <si>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</si>
  <si>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</si>
  <si>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</si>
  <si>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</si>
  <si>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</si>
  <si>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</si>
  <si>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</si>
  <si>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</si>
  <si>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</si>
  <si>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</si>
  <si>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</si>
  <si>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</si>
  <si>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</si>
  <si>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</si>
  <si>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</si>
  <si>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</si>
  <si>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</si>
  <si>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</si>
  <si>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</si>
  <si>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</si>
  <si>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</si>
  <si>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</si>
  <si>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</si>
  <si>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</si>
  <si>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</si>
  <si>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</si>
  <si>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</si>
  <si>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</si>
  <si>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</si>
  <si>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</si>
  <si>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</si>
  <si>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</si>
  <si>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</si>
  <si>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</si>
  <si>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</si>
  <si>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</si>
  <si>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</si>
  <si>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</si>
  <si>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</si>
  <si>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</si>
  <si>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</si>
  <si>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</si>
  <si>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</si>
  <si>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</si>
  <si>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</si>
  <si>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</si>
  <si>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</si>
  <si>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</si>
  <si>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</si>
  <si>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</si>
  <si>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</si>
  <si>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</si>
  <si>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</si>
  <si>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</si>
  <si>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</si>
  <si>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</si>
  <si>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</si>
  <si>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</si>
  <si>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</si>
  <si>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</si>
  <si>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</si>
  <si>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</si>
  <si>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</si>
  <si>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</si>
  <si>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</si>
  <si>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</si>
  <si>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</si>
  <si>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</si>
  <si>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</si>
  <si>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</si>
  <si>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</si>
  <si>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</si>
  <si>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</si>
  <si>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</si>
  <si>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</si>
  <si>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</si>
  <si>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</si>
  <si>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</si>
  <si>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</si>
  <si>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</si>
  <si>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</si>
  <si>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</si>
  <si>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</si>
  <si>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</si>
  <si>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</si>
  <si>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</si>
  <si>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</si>
  <si>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</si>
  <si>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</si>
  <si>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</si>
  <si>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</si>
  <si>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</si>
  <si>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</si>
  <si>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</si>
  <si>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</si>
  <si>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</si>
  <si>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</si>
  <si>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</si>
  <si>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</si>
  <si>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</si>
  <si>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</si>
  <si>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</si>
  <si>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</si>
  <si>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</si>
  <si>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</si>
  <si>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</si>
  <si>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</si>
  <si>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</si>
  <si>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</si>
  <si>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</si>
  <si>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</si>
  <si>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</si>
  <si>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</si>
  <si>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</si>
  <si>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</si>
  <si>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</si>
  <si>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</si>
  <si>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</si>
  <si>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</si>
  <si>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</si>
  <si>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</si>
  <si>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</si>
  <si>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</si>
  <si>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</si>
  <si>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</si>
  <si>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</si>
  <si>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</si>
  <si>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</si>
  <si>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</si>
  <si>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</si>
  <si>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</si>
  <si>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</si>
  <si>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</si>
  <si>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</si>
  <si>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</si>
  <si>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</si>
  <si>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</si>
  <si>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</si>
  <si>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</si>
  <si>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</si>
  <si>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</si>
  <si>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</si>
  <si>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</si>
  <si>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</si>
  <si>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</si>
  <si>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</si>
  <si>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</si>
  <si>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</si>
  <si>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</si>
  <si>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</si>
  <si>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</si>
  <si>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</si>
  <si>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</si>
  <si>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</si>
  <si>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</si>
  <si>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</si>
  <si>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</si>
  <si>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</si>
  <si>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</si>
  <si>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</si>
  <si>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</si>
  <si>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</si>
  <si>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</si>
  <si>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</si>
  <si>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</si>
  <si>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</si>
  <si>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</si>
  <si>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</si>
  <si>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</si>
  <si>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</si>
  <si>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</si>
  <si>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</si>
  <si>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</si>
  <si>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</si>
  <si>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</si>
  <si>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</si>
  <si>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</si>
  <si>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</si>
  <si>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</si>
  <si>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</si>
  <si>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</si>
  <si>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</si>
  <si>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</si>
  <si>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</si>
  <si>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</si>
  <si>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</si>
  <si>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</si>
  <si>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</si>
  <si>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</si>
  <si>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</si>
  <si>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</si>
  <si>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</si>
  <si>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</si>
  <si>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</si>
  <si>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</si>
  <si>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</si>
  <si>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</si>
  <si>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</si>
  <si>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</si>
  <si>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</si>
  <si>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</si>
  <si>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</si>
  <si>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</si>
  <si>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</si>
  <si>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</si>
  <si>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</si>
  <si>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</si>
  <si>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</si>
  <si>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</si>
  <si>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</si>
  <si>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</si>
  <si>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</si>
  <si>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</si>
  <si>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</si>
  <si>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</si>
  <si>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</si>
  <si>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</si>
  <si>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</si>
  <si>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</si>
  <si>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</si>
  <si>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</si>
  <si>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</si>
  <si>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</si>
  <si>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</si>
  <si>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</si>
  <si>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</si>
  <si>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</si>
  <si>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</si>
  <si>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</si>
  <si>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</si>
  <si>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</si>
  <si>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</si>
  <si>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</si>
  <si>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</si>
  <si>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</si>
  <si>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</si>
  <si>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</si>
  <si>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</si>
  <si>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</si>
  <si>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</si>
  <si>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</si>
  <si>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</si>
  <si>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</si>
  <si>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</si>
  <si>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</si>
  <si>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</si>
  <si>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</si>
  <si>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</si>
  <si>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</si>
  <si>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</si>
  <si>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</si>
  <si>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</si>
  <si>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</si>
  <si>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</si>
  <si>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</si>
  <si>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</si>
  <si>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</si>
  <si>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</si>
  <si>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</si>
  <si>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</si>
  <si>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</si>
  <si>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</si>
  <si>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</si>
  <si>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</si>
  <si>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</si>
  <si>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</si>
  <si>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</si>
  <si>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</si>
  <si>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</si>
  <si>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</si>
  <si>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</si>
  <si>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</si>
  <si>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</si>
  <si>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</si>
  <si>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</si>
  <si>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</si>
  <si>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</si>
  <si>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</si>
  <si>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</si>
  <si>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</si>
  <si>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</si>
  <si>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</si>
  <si>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</si>
  <si>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</si>
  <si>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</si>
  <si>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</si>
  <si>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</si>
  <si>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</si>
  <si>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</si>
  <si>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</si>
  <si>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</si>
  <si>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</si>
  <si>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</si>
  <si>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</si>
  <si>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</si>
  <si>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</si>
  <si>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</si>
  <si>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</si>
  <si>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</si>
  <si>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</si>
  <si>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</si>
  <si>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</si>
  <si>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</si>
  <si>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</si>
  <si>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</si>
  <si>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</si>
  <si>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</si>
  <si>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</si>
  <si>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</si>
  <si>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</si>
  <si>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</si>
  <si>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</si>
  <si>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</si>
  <si>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</si>
  <si>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</si>
  <si>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</si>
  <si>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</si>
  <si>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</si>
  <si>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</si>
  <si>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</si>
  <si>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</si>
  <si>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</si>
  <si>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</si>
  <si>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</si>
  <si>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</si>
  <si>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</si>
  <si>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</si>
  <si>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</si>
  <si>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</si>
  <si>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</si>
  <si>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</si>
  <si>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</si>
  <si>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</si>
  <si>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</si>
  <si>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</si>
  <si>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</si>
  <si>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</si>
  <si>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</si>
  <si>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</si>
  <si>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</si>
  <si>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</si>
  <si>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</si>
  <si>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</si>
  <si>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</si>
  <si>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</si>
  <si>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</si>
  <si>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</si>
  <si>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</si>
  <si>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</si>
  <si>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</si>
  <si>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</si>
  <si>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</si>
  <si>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</si>
  <si>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</si>
  <si>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</si>
  <si>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</si>
  <si>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</si>
  <si>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</si>
  <si>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</si>
  <si>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</si>
  <si>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</si>
  <si>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</si>
  <si>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</si>
  <si>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</si>
  <si>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</si>
  <si>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</si>
  <si>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</si>
  <si>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</si>
  <si>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</si>
  <si>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</si>
  <si>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</si>
  <si>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</si>
  <si>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</si>
  <si>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</si>
  <si>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</si>
  <si>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</si>
  <si>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</si>
  <si>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</si>
  <si>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</si>
  <si>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</si>
  <si>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</si>
  <si>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</si>
  <si>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</si>
  <si>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</si>
  <si>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</si>
  <si>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</si>
  <si>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</si>
  <si>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</si>
  <si>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</si>
  <si>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</si>
  <si>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</si>
  <si>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</si>
  <si>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</si>
  <si>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</si>
  <si>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</si>
  <si>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</si>
  <si>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</si>
  <si>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</si>
  <si>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</si>
  <si>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</si>
  <si>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</si>
  <si>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</si>
  <si>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</si>
  <si>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</si>
  <si>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</si>
  <si>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</si>
  <si>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</si>
  <si>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</si>
  <si>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</si>
  <si>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</si>
  <si>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</si>
  <si>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</si>
  <si>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</si>
  <si>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</si>
  <si>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</si>
  <si>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</si>
  <si>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</si>
  <si>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</si>
  <si>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</si>
  <si>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</si>
  <si>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</si>
  <si>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</si>
  <si>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</si>
  <si>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</si>
  <si>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</si>
  <si>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</si>
  <si>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</si>
  <si>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</si>
  <si>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</si>
  <si>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</si>
  <si>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</si>
  <si>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</si>
  <si>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</si>
  <si>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</si>
  <si>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</si>
  <si>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</si>
  <si>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</si>
  <si>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</si>
  <si>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</si>
  <si>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</si>
  <si>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</si>
  <si>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</si>
  <si>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</si>
  <si>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</si>
  <si>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</si>
  <si>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</si>
  <si>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</si>
  <si>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</si>
  <si>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</si>
  <si>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</si>
  <si>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</si>
  <si>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</si>
  <si>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</si>
  <si>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</si>
  <si>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</si>
  <si>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</si>
  <si>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</si>
  <si>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</si>
  <si>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</si>
  <si>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</si>
  <si>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</si>
  <si>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</si>
  <si>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</si>
  <si>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</si>
  <si>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</si>
  <si>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</si>
  <si>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</si>
  <si>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</si>
  <si>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</si>
  <si>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</si>
  <si>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</si>
  <si>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</si>
  <si>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</si>
  <si>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</si>
  <si>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</si>
  <si>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</si>
  <si>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</si>
  <si>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</si>
  <si>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</si>
  <si>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</si>
  <si>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</si>
  <si>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</si>
  <si>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</si>
  <si>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</si>
  <si>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</si>
  <si>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</si>
  <si>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</si>
  <si>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</si>
  <si>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</si>
  <si>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</si>
  <si>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</si>
  <si>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</si>
  <si>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</si>
  <si>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</si>
  <si>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</si>
  <si>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</si>
  <si>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</si>
  <si>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</si>
  <si>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</si>
  <si>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</si>
  <si>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</si>
  <si>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</si>
  <si>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</si>
  <si>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</si>
  <si>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</si>
  <si>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</si>
  <si>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</si>
  <si>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</si>
  <si>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</si>
  <si>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</si>
  <si>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</si>
  <si>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</si>
  <si>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</si>
  <si>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</si>
  <si>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</si>
  <si>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</si>
  <si>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</si>
  <si>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</si>
  <si>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</si>
  <si>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</si>
  <si>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</si>
  <si>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</si>
  <si>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</si>
  <si>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</si>
  <si>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</si>
  <si>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</si>
  <si>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</si>
  <si>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</si>
  <si>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</si>
  <si>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</si>
  <si>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</si>
  <si>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</si>
  <si>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</si>
  <si>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</si>
  <si>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</si>
  <si>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</si>
  <si>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</si>
  <si>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</si>
  <si>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</si>
  <si>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</si>
  <si>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</si>
  <si>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</si>
  <si>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</si>
  <si>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</si>
  <si>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</si>
  <si>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</si>
  <si>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</si>
  <si>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</si>
  <si>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</si>
  <si>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</si>
  <si>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</si>
  <si>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</si>
  <si>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</si>
  <si>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</si>
  <si>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</si>
  <si>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</si>
  <si>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</si>
  <si>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</si>
  <si>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</si>
  <si>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</si>
  <si>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</si>
  <si>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</si>
  <si>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</si>
  <si>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</si>
  <si>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</si>
  <si>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</si>
  <si>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</si>
  <si>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</si>
  <si>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</si>
  <si>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</si>
  <si>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</si>
  <si>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</si>
  <si>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</si>
  <si>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</si>
  <si>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</si>
  <si>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</si>
  <si>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</si>
  <si>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</si>
  <si>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</si>
  <si>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</si>
  <si>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</si>
  <si>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</si>
  <si>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</si>
  <si>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</si>
  <si>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</si>
  <si>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</si>
  <si>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</si>
  <si>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</si>
  <si>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</si>
  <si>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</si>
  <si>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</si>
  <si>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</si>
  <si>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</si>
  <si>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</si>
  <si>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</si>
  <si>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</si>
  <si>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</si>
  <si>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</si>
  <si>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</si>
  <si>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</si>
  <si>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</si>
  <si>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</si>
  <si>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</si>
  <si>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</si>
  <si>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</si>
  <si>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</si>
  <si>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</si>
  <si>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</si>
  <si>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</si>
  <si>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</si>
  <si>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</si>
  <si>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</si>
  <si>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</si>
  <si>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</si>
  <si>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</si>
  <si>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</si>
  <si>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</si>
  <si>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</si>
  <si>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</si>
  <si>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</si>
  <si>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</si>
  <si>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</si>
  <si>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</si>
  <si>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</si>
  <si>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</si>
  <si>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</si>
  <si>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</si>
  <si>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</si>
  <si>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</si>
  <si>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</si>
  <si>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</si>
  <si>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</si>
  <si>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</si>
  <si>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</si>
  <si>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</si>
  <si>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</si>
  <si>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</si>
  <si>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</si>
  <si>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</si>
  <si>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</si>
  <si>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</si>
  <si>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</si>
  <si>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</si>
  <si>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</si>
  <si>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</si>
  <si>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</si>
  <si>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</si>
  <si>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</si>
  <si>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</si>
  <si>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</si>
  <si>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</si>
  <si>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</si>
  <si>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</si>
  <si>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</si>
  <si>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</si>
  <si>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</si>
  <si>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</si>
  <si>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</si>
  <si>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</si>
  <si>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</si>
  <si>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</si>
  <si>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</si>
  <si>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</si>
  <si>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</si>
  <si>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</si>
  <si>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</si>
  <si>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</si>
  <si>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</si>
  <si>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</si>
  <si>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</si>
  <si>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</si>
  <si>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</si>
  <si>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</si>
  <si>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</si>
  <si>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</si>
  <si>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</si>
  <si>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</si>
  <si>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</si>
  <si>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</si>
  <si>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</si>
  <si>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</si>
  <si>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</si>
  <si>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</si>
  <si>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</si>
  <si>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</si>
  <si>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</si>
  <si>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</si>
  <si>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</si>
  <si>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</si>
  <si>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</si>
  <si>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</si>
  <si>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</si>
  <si>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</si>
  <si>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</si>
  <si>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</si>
  <si>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</si>
  <si>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</si>
  <si>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</si>
  <si>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</si>
  <si>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</si>
  <si>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</si>
  <si>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</si>
  <si>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</si>
  <si>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</si>
  <si>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</si>
  <si>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</si>
  <si>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</si>
  <si>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</si>
  <si>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</si>
  <si>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</si>
  <si>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</si>
  <si>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</si>
  <si>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</si>
  <si>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</si>
  <si>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</si>
  <si>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</si>
  <si>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</si>
  <si>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</si>
  <si>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</si>
  <si>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</si>
  <si>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</si>
  <si>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</si>
  <si>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</si>
  <si>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</si>
  <si>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</si>
  <si>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</si>
  <si>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</si>
  <si>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</si>
  <si>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</si>
  <si>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</si>
  <si>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</si>
  <si>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</si>
  <si>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</si>
  <si>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</si>
  <si>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</si>
  <si>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</si>
  <si>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</si>
  <si>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</si>
  <si>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</si>
  <si>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</si>
  <si>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</si>
  <si>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</si>
  <si>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</si>
  <si>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</si>
  <si>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</si>
  <si>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</si>
  <si>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</si>
  <si>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</si>
  <si>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</si>
  <si>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</si>
  <si>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</si>
  <si>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</si>
  <si>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</si>
  <si>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</si>
  <si>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</si>
  <si>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</si>
  <si>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</si>
  <si>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</si>
  <si>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</si>
  <si>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</si>
  <si>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</si>
  <si>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</si>
  <si>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</si>
  <si>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</si>
  <si>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</si>
  <si>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</si>
  <si>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</si>
  <si>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</si>
  <si>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</si>
  <si>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</si>
  <si>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</si>
  <si>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</si>
  <si>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</si>
  <si>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</si>
  <si>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</si>
  <si>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</si>
  <si>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</si>
  <si>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</si>
  <si>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</si>
  <si>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</si>
  <si>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</si>
  <si>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</si>
  <si>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</si>
  <si>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</si>
  <si>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</si>
  <si>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</si>
  <si>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</si>
  <si>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</si>
  <si>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</si>
  <si>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</si>
  <si>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</si>
  <si>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</si>
  <si>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</si>
  <si>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</si>
  <si>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</si>
  <si>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</si>
  <si>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</si>
  <si>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</si>
  <si>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</si>
  <si>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</si>
  <si>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</si>
  <si>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</si>
  <si>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</si>
  <si>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</si>
  <si>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</si>
  <si>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</si>
  <si>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</si>
  <si>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</si>
  <si>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</si>
  <si>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</si>
  <si>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</si>
  <si>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</si>
  <si>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</si>
  <si>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</si>
  <si>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</si>
  <si>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</si>
  <si>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</si>
  <si>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</si>
  <si>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</si>
  <si>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</si>
  <si>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</si>
  <si>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</si>
  <si>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</si>
  <si>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</si>
  <si>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</si>
  <si>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</si>
  <si>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</si>
  <si>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</si>
  <si>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</si>
  <si>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</si>
  <si>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</si>
  <si>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</si>
  <si>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</si>
  <si>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</si>
  <si>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</si>
  <si>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</si>
  <si>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</si>
  <si>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</si>
  <si>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</si>
  <si>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</si>
  <si>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</si>
  <si>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</si>
  <si>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</si>
  <si>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</si>
  <si>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</si>
  <si>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</si>
  <si>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</si>
  <si>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</si>
  <si>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</si>
  <si>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</si>
  <si>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</si>
  <si>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</si>
  <si>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</si>
  <si>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</si>
  <si>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</si>
  <si>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</si>
  <si>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</si>
  <si>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</si>
  <si>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</si>
  <si>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</si>
  <si>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</si>
  <si>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</si>
  <si>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</si>
  <si>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</si>
  <si>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</si>
  <si>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</si>
  <si>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</si>
  <si>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</si>
  <si>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</si>
  <si>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</si>
  <si>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</si>
  <si>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</si>
  <si>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</si>
  <si>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</si>
  <si>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</si>
  <si>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</si>
  <si>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</si>
  <si>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</si>
  <si>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</si>
  <si>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</si>
  <si>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</si>
  <si>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</si>
  <si>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</si>
  <si>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</si>
  <si>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</si>
  <si>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</si>
  <si>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</si>
  <si>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</si>
  <si>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</si>
  <si>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</si>
  <si>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</si>
  <si>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</si>
  <si>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</si>
  <si>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</si>
  <si>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</si>
  <si>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</si>
  <si>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</si>
  <si>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</si>
  <si>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</si>
  <si>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</si>
  <si>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</si>
  <si>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</si>
  <si>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</si>
  <si>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</si>
  <si>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</si>
  <si>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</si>
  <si>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</si>
  <si>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</si>
  <si>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</si>
  <si>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</si>
  <si>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</si>
  <si>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</si>
  <si>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</si>
  <si>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</si>
  <si>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</si>
  <si>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</si>
  <si>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</si>
  <si>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</si>
  <si>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</si>
  <si>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</si>
  <si>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</si>
  <si>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</si>
  <si>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</si>
  <si>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</si>
  <si>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</si>
  <si>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</si>
  <si>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</si>
  <si>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</si>
  <si>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</si>
  <si>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</si>
  <si>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</si>
  <si>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</si>
  <si>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</si>
  <si>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</si>
  <si>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</si>
  <si>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</si>
  <si>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</si>
  <si>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</si>
  <si>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</si>
  <si>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</si>
  <si>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</si>
  <si>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</si>
  <si>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</si>
  <si>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</si>
  <si>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</si>
  <si>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</si>
  <si>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</si>
  <si>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</si>
  <si>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</si>
  <si>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</si>
  <si>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</si>
  <si>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</si>
  <si>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</si>
  <si>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</si>
  <si>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</si>
  <si>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</si>
  <si>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</si>
  <si>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</si>
  <si>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</si>
  <si>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</si>
  <si>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</si>
  <si>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</si>
  <si>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</si>
  <si>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</si>
  <si>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</si>
  <si>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</si>
  <si>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</si>
  <si>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</si>
  <si>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</si>
  <si>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</si>
  <si>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</si>
  <si>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</si>
  <si>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</si>
  <si>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</si>
  <si>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</si>
  <si>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</si>
  <si>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</si>
  <si>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</si>
  <si>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</si>
  <si>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</si>
  <si>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</si>
  <si>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</si>
  <si>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</si>
  <si>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</si>
  <si>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</si>
  <si>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</si>
  <si>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</si>
  <si>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</si>
  <si>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</si>
  <si>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</si>
  <si>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</si>
  <si>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</si>
  <si>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</si>
  <si>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</si>
  <si>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</si>
  <si>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</si>
  <si>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</si>
  <si>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</si>
  <si>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</si>
  <si>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</si>
  <si>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</si>
  <si>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</si>
  <si>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</si>
  <si>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</si>
  <si>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</si>
  <si>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</si>
  <si>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</si>
  <si>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</si>
  <si>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</si>
  <si>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</si>
  <si>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</si>
  <si>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</si>
  <si>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</si>
  <si>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</si>
  <si>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</si>
  <si>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</si>
  <si>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</si>
  <si>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</si>
  <si>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</si>
  <si>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</si>
  <si>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</si>
  <si>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</si>
  <si>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</si>
  <si>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</si>
  <si>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</si>
  <si>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</si>
  <si>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</si>
  <si>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</si>
  <si>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</si>
  <si>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</si>
  <si>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</si>
  <si>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</si>
  <si>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</si>
  <si>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</si>
  <si>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</si>
  <si>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</si>
  <si>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</si>
  <si>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</si>
  <si>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</si>
  <si>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</si>
  <si>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</si>
  <si>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</si>
  <si>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</si>
  <si>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</si>
  <si>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</si>
  <si>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</si>
  <si>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</si>
  <si>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</si>
  <si>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</si>
  <si>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</si>
  <si>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</si>
  <si>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</si>
  <si>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</si>
  <si>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</si>
  <si>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</si>
  <si>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</si>
  <si>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</si>
  <si>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</si>
  <si>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</si>
  <si>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</si>
  <si>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</si>
  <si>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</si>
  <si>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</si>
  <si>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</si>
  <si>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</si>
  <si>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</si>
  <si>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</si>
  <si>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</si>
  <si>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</si>
  <si>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</si>
  <si>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</si>
  <si>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</si>
  <si>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</si>
  <si>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</si>
  <si>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</si>
  <si>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</si>
  <si>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</si>
  <si>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</si>
  <si>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</si>
  <si>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</si>
  <si>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</si>
  <si>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</si>
  <si>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</si>
  <si>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</si>
  <si>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</si>
  <si>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</si>
  <si>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</si>
  <si>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</si>
  <si>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</si>
  <si>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</si>
  <si>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</si>
  <si>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</si>
  <si>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</si>
  <si>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</si>
  <si>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</si>
  <si>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</si>
  <si>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</si>
  <si>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</si>
  <si>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</si>
  <si>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</si>
  <si>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</si>
  <si>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</si>
  <si>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</si>
  <si>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</si>
  <si>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</si>
  <si>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</si>
  <si>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</si>
  <si>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</si>
  <si>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</si>
  <si>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</si>
  <si>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</si>
  <si>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</si>
  <si>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</si>
  <si>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</si>
  <si>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</si>
  <si>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</si>
  <si>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</si>
  <si>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</si>
  <si>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</si>
  <si>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</si>
  <si>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</si>
  <si>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</si>
  <si>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</si>
  <si>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</si>
  <si>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</si>
  <si>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</si>
  <si>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</si>
  <si>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</si>
  <si>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</si>
  <si>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</si>
  <si>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</si>
  <si>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</si>
  <si>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</si>
  <si>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</si>
  <si>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</si>
  <si>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</si>
  <si>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</si>
  <si>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</si>
  <si>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</si>
  <si>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</si>
  <si>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</si>
  <si>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</si>
  <si>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</si>
  <si>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</si>
  <si>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</si>
  <si>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</si>
  <si>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</si>
  <si>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</si>
  <si>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</si>
  <si>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</si>
  <si>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</si>
  <si>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</si>
  <si>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</si>
  <si>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</si>
  <si>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</si>
  <si>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</si>
  <si>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</si>
  <si>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</si>
  <si>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</si>
  <si>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</si>
  <si>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</si>
  <si>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</si>
  <si>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</si>
  <si>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</si>
  <si>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</si>
  <si>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</si>
  <si>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</si>
  <si>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</si>
  <si>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</si>
  <si>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</si>
  <si>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</si>
  <si>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</si>
  <si>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</si>
  <si>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</si>
  <si>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</si>
  <si>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</si>
  <si>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</si>
  <si>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</si>
  <si>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</si>
  <si>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</si>
  <si>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</si>
  <si>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</si>
  <si>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</si>
  <si>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</si>
  <si>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</si>
  <si>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</si>
  <si>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</si>
  <si>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</si>
  <si>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</si>
  <si>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</si>
  <si>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</si>
  <si>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</si>
  <si>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</si>
  <si>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</si>
  <si>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</si>
  <si>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</si>
  <si>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</si>
  <si>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</si>
  <si>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</si>
  <si>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</si>
  <si>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</si>
  <si>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</si>
  <si>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</si>
  <si>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</si>
  <si>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</si>
  <si>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</si>
  <si>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</si>
  <si>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</si>
  <si>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</si>
  <si>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</si>
  <si>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</si>
  <si>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</si>
  <si>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</si>
  <si>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</si>
  <si>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</si>
  <si>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</si>
  <si>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</si>
  <si>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</si>
  <si>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</si>
  <si>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</si>
  <si>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</si>
  <si>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</si>
  <si>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</si>
  <si>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</si>
  <si>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</si>
  <si>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</si>
  <si>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</si>
  <si>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</si>
  <si>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</si>
  <si>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</si>
  <si>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</si>
  <si>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</si>
  <si>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</si>
  <si>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</si>
  <si>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</si>
  <si>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</si>
  <si>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</si>
  <si>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</si>
  <si>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</si>
  <si>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</si>
  <si>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</si>
  <si>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</si>
  <si>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</si>
  <si>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</si>
  <si>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</si>
  <si>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</si>
  <si>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</si>
  <si>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</si>
  <si>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</si>
  <si>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</si>
  <si>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</si>
  <si>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</si>
  <si>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</si>
  <si>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</si>
  <si>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</si>
  <si>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</si>
  <si>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</si>
  <si>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</si>
  <si>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</si>
  <si>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</si>
  <si>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</si>
  <si>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</si>
  <si>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</si>
  <si>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</si>
  <si>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</si>
  <si>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</si>
  <si>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</si>
  <si>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</si>
  <si>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</si>
  <si>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</si>
  <si>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</si>
  <si>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</si>
  <si>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</si>
  <si>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</si>
  <si>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</si>
  <si>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</si>
  <si>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</si>
  <si>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</si>
  <si>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</si>
  <si>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</si>
  <si>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</si>
  <si>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</si>
  <si>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</si>
  <si>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</si>
  <si>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</si>
  <si>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</si>
  <si>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</si>
  <si>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</si>
  <si>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</si>
  <si>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</si>
  <si>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</si>
  <si>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</si>
  <si>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</si>
  <si>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</si>
  <si>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</si>
  <si>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</si>
  <si>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</si>
  <si>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</si>
  <si>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</si>
  <si>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</si>
  <si>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</si>
  <si>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</si>
  <si>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</si>
  <si>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</si>
  <si>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</si>
  <si>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</si>
  <si>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</si>
  <si>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</si>
  <si>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</si>
  <si>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</si>
  <si>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</si>
  <si>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</si>
  <si>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</si>
  <si>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</si>
  <si>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</si>
  <si>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</si>
  <si>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</si>
  <si>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</si>
  <si>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</si>
  <si>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</si>
  <si>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</si>
  <si>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</si>
  <si>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</si>
  <si>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</si>
  <si>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</si>
  <si>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</si>
  <si>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</si>
  <si>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</si>
  <si>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</si>
  <si>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</si>
  <si>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</si>
  <si>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</si>
  <si>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</si>
  <si>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</si>
  <si>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</si>
  <si>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</si>
  <si>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</si>
  <si>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</si>
  <si>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</si>
  <si>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</si>
  <si>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</si>
  <si>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</si>
  <si>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</si>
  <si>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</si>
  <si>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</si>
  <si>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</si>
  <si>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</si>
  <si>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</si>
  <si>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</si>
  <si>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</si>
  <si>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</si>
  <si>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</si>
  <si>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</si>
  <si>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</si>
  <si>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</si>
  <si>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</si>
  <si>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</si>
  <si>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</si>
  <si>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</si>
  <si>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</si>
  <si>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</si>
  <si>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</si>
  <si>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</si>
  <si>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</si>
  <si>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</si>
  <si>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</si>
  <si>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</si>
  <si>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</si>
  <si>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</si>
  <si>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</si>
  <si>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</si>
  <si>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</si>
  <si>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</si>
  <si>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</si>
  <si>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</si>
  <si>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</si>
  <si>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</si>
  <si>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</si>
  <si>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</si>
  <si>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</si>
  <si>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</si>
  <si>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</si>
  <si>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</si>
  <si>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</si>
  <si>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</si>
  <si>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</si>
  <si>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</si>
  <si>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</si>
  <si>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</si>
  <si>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</si>
  <si>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</si>
  <si>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</si>
  <si>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</si>
  <si>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</si>
  <si>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</si>
  <si>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</si>
  <si>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</si>
  <si>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</si>
  <si>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</si>
  <si>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</si>
  <si>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</si>
  <si>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</si>
  <si>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</si>
  <si>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</si>
  <si>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</si>
  <si>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</si>
  <si>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</si>
  <si>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</si>
  <si>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</si>
  <si>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</si>
  <si>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</si>
  <si>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</si>
  <si>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</si>
  <si>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</si>
  <si>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</si>
  <si>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</si>
  <si>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</si>
  <si>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</si>
  <si>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</si>
  <si>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</si>
  <si>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</si>
  <si>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</si>
  <si>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</si>
  <si>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</si>
  <si>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</si>
  <si>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</si>
  <si>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</si>
  <si>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</si>
  <si>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</si>
  <si>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</si>
  <si>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</si>
  <si>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</si>
  <si>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</si>
  <si>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</si>
  <si>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</si>
  <si>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</si>
  <si>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</si>
  <si>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</si>
  <si>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</si>
  <si>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</si>
  <si>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</si>
  <si>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</si>
  <si>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</si>
  <si>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</si>
  <si>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</si>
  <si>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</si>
  <si>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</si>
  <si>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</si>
  <si>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</si>
  <si>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</si>
  <si>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</si>
  <si>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</si>
  <si>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</si>
  <si>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</si>
  <si>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</si>
  <si>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</si>
  <si>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</si>
  <si>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</si>
  <si>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</si>
  <si>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</si>
  <si>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</si>
  <si>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</si>
  <si>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</si>
  <si>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</si>
  <si>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</si>
  <si>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</si>
  <si>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</si>
  <si>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</si>
  <si>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</si>
  <si>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</si>
  <si>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</si>
  <si>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</si>
  <si>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</si>
  <si>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</si>
  <si>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</si>
  <si>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</si>
  <si>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</si>
  <si>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</si>
  <si>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</si>
  <si>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</si>
  <si>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</si>
  <si>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</si>
  <si>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</si>
  <si>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</si>
  <si>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</si>
  <si>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</si>
  <si>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</si>
  <si>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</si>
  <si>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</si>
  <si>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</si>
  <si>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</si>
  <si>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</si>
  <si>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</si>
  <si>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</si>
  <si>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</si>
  <si>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</si>
  <si>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</si>
  <si>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</si>
  <si>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</si>
  <si>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</si>
  <si>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</si>
  <si>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</si>
  <si>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</si>
  <si>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</si>
  <si>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</si>
  <si>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</si>
  <si>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</si>
  <si>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</si>
  <si>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</si>
  <si>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</si>
  <si>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</si>
  <si>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</si>
  <si>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</si>
  <si>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</si>
  <si>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</si>
  <si>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</si>
  <si>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</si>
  <si>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</si>
  <si>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</si>
  <si>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</si>
  <si>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</si>
  <si>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</si>
  <si>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</si>
  <si>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</si>
  <si>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</si>
  <si>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</si>
  <si>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</si>
  <si>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</si>
  <si>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</si>
  <si>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</si>
  <si>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</si>
  <si>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</si>
  <si>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</si>
  <si>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</si>
  <si>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</si>
  <si>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</si>
  <si>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</si>
  <si>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</si>
  <si>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</si>
  <si>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</si>
  <si>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</si>
  <si>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</si>
  <si>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</si>
  <si>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</si>
  <si>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</si>
  <si>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</si>
  <si>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</si>
  <si>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</si>
  <si>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</si>
  <si>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</si>
  <si>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</si>
  <si>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</si>
  <si>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</si>
  <si>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</si>
  <si>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</si>
  <si>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</si>
  <si>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</si>
  <si>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</si>
  <si>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</si>
  <si>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</si>
  <si>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</si>
  <si>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</si>
  <si>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</si>
  <si>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</si>
  <si>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</si>
  <si>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</si>
  <si>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</si>
  <si>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</si>
  <si>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</si>
  <si>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</si>
  <si>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</si>
  <si>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</si>
  <si>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</si>
  <si>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</si>
  <si>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</si>
  <si>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</si>
  <si>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</si>
  <si>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</si>
  <si>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</si>
  <si>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</si>
  <si>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</si>
  <si>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</si>
  <si>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</si>
  <si>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</si>
  <si>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</si>
  <si>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</si>
  <si>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</si>
  <si>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</si>
  <si>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</si>
  <si>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</si>
  <si>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</si>
  <si>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</si>
  <si>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</si>
  <si>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</si>
  <si>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</si>
  <si>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</si>
  <si>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</si>
  <si>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</si>
  <si>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</si>
  <si>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</si>
  <si>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</si>
  <si>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</si>
  <si>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</si>
  <si>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</si>
  <si>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</si>
  <si>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</si>
  <si>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</si>
  <si>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</si>
  <si>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</si>
  <si>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</si>
  <si>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</si>
  <si>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</si>
  <si>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</si>
  <si>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</si>
  <si>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</si>
  <si>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</si>
  <si>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</si>
  <si>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</si>
  <si>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</si>
  <si>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</si>
  <si>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</si>
  <si>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</si>
  <si>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</si>
  <si>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</si>
  <si>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</si>
  <si>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</si>
  <si>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</si>
  <si>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</si>
  <si>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</si>
  <si>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</si>
  <si>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</si>
  <si>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</si>
  <si>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</si>
  <si>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</si>
  <si>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</si>
  <si>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</si>
  <si>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</si>
  <si>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</si>
  <si>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</si>
  <si>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</si>
  <si>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</si>
  <si>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</si>
  <si>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</si>
  <si>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</si>
  <si>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</si>
  <si>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</si>
  <si>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</si>
  <si>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</si>
  <si>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</si>
  <si>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</si>
  <si>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</si>
  <si>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</si>
  <si>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</si>
  <si>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</si>
  <si>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</si>
  <si>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</si>
  <si>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</si>
  <si>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</si>
  <si>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</si>
  <si>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</si>
  <si>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</si>
  <si>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</si>
  <si>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</si>
  <si>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</si>
  <si>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</si>
  <si>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</si>
  <si>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</si>
  <si>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</si>
  <si>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</si>
  <si>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</si>
  <si>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</si>
  <si>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</si>
  <si>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</si>
  <si>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</si>
  <si>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</si>
  <si>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</si>
  <si>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</si>
  <si>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</si>
  <si>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</si>
  <si>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</si>
  <si>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</si>
  <si>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</si>
  <si>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</si>
  <si>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</si>
  <si>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</si>
  <si>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</si>
  <si>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</si>
  <si>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</si>
  <si>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</si>
  <si>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</si>
  <si>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</si>
  <si>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</si>
  <si>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</si>
  <si>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</si>
  <si>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</si>
  <si>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</si>
  <si>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</si>
  <si>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</si>
  <si>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</si>
  <si>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</si>
  <si>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</si>
  <si>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</si>
  <si>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</si>
  <si>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</si>
  <si>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</si>
  <si>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</si>
  <si>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</si>
  <si>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</si>
  <si>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</si>
  <si>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</si>
  <si>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</si>
  <si>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</si>
  <si>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</si>
  <si>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</si>
  <si>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</si>
  <si>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</si>
  <si>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</si>
  <si>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</si>
  <si>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</si>
  <si>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</si>
  <si>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</si>
  <si>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</si>
  <si>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</si>
  <si>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</si>
  <si>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</si>
  <si>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</si>
  <si>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</si>
  <si>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</si>
  <si>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</si>
  <si>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</si>
  <si>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</si>
  <si>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</si>
  <si>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</si>
  <si>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</si>
  <si>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</si>
  <si>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</si>
  <si>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</si>
  <si>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</si>
  <si>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</si>
  <si>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</si>
  <si>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</si>
  <si>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</si>
  <si>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</si>
  <si>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</si>
  <si>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</si>
  <si>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</si>
  <si>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</si>
  <si>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</si>
  <si>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</si>
  <si>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</si>
  <si>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</si>
  <si>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</si>
  <si>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</si>
  <si>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</si>
  <si>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</si>
  <si>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</si>
  <si>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</si>
  <si>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</si>
  <si>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</si>
  <si>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</si>
  <si>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</si>
  <si>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</si>
  <si>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</si>
  <si>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</si>
  <si>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</si>
  <si>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</si>
  <si>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</si>
  <si>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</si>
  <si>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</si>
  <si>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</si>
  <si>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</si>
  <si>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</si>
  <si>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</si>
  <si>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</si>
  <si>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</si>
  <si>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</si>
  <si>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</si>
  <si>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</si>
  <si>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</si>
  <si>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</si>
  <si>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</si>
  <si>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</si>
  <si>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</si>
  <si>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</si>
  <si>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</si>
  <si>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</si>
  <si>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</si>
  <si>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</si>
  <si>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</si>
  <si>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</si>
  <si>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</si>
  <si>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</si>
  <si>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</si>
  <si>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</si>
  <si>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</si>
  <si>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</si>
  <si>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</si>
  <si>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</si>
  <si>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</si>
  <si>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</si>
  <si>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</si>
  <si>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</si>
  <si>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</si>
  <si>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</si>
  <si>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</si>
  <si>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</si>
  <si>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</si>
  <si>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</si>
  <si>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</si>
  <si>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</si>
  <si>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</si>
  <si>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</si>
  <si>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</si>
  <si>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</si>
  <si>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</si>
  <si>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</si>
  <si>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</si>
  <si>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</si>
  <si>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</si>
  <si>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</si>
  <si>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</si>
  <si>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</si>
  <si>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</si>
  <si>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</si>
  <si>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</si>
  <si>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</si>
  <si>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</si>
  <si>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</si>
  <si>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</si>
  <si>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</si>
  <si>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</si>
  <si>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</si>
  <si>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</si>
  <si>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</si>
  <si>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</si>
  <si>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</si>
  <si>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</si>
  <si>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</si>
  <si>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</si>
  <si>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</si>
  <si>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</si>
  <si>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</si>
  <si>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</si>
  <si>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</si>
  <si>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</si>
  <si>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</si>
  <si>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</si>
  <si>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</si>
  <si>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</si>
  <si>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</si>
  <si>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</si>
  <si>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</si>
  <si>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</si>
  <si>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</si>
  <si>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</si>
  <si>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</si>
  <si>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</si>
  <si>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</si>
  <si>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</si>
  <si>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</si>
  <si>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</si>
  <si>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</si>
  <si>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</si>
  <si>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</si>
  <si>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</si>
  <si>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</si>
  <si>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</si>
  <si>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</si>
  <si>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</si>
  <si>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</si>
  <si>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</si>
  <si>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</si>
  <si>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</si>
  <si>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</si>
  <si>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</si>
  <si>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</si>
  <si>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</si>
  <si>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</si>
  <si>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</si>
  <si>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</si>
  <si>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</si>
  <si>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</si>
  <si>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</si>
  <si>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</si>
  <si>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</si>
  <si>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</si>
  <si>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</si>
  <si>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</si>
  <si>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</si>
  <si>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</si>
  <si>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</si>
  <si>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</si>
  <si>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</si>
  <si>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</si>
  <si>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</si>
  <si>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</si>
  <si>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</si>
  <si>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</si>
  <si>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</si>
  <si>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</si>
  <si>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</si>
  <si>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</si>
  <si>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</si>
  <si>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</si>
  <si>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</si>
  <si>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</si>
  <si>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</si>
  <si>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</si>
  <si>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</si>
  <si>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</si>
  <si>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</si>
  <si>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</si>
  <si>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</si>
  <si>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</si>
  <si>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</si>
  <si>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</si>
  <si>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</si>
  <si>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</si>
  <si>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</si>
  <si>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</si>
  <si>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</si>
  <si>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</si>
  <si>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</si>
  <si>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</si>
  <si>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</si>
  <si>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</si>
  <si>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</si>
  <si>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</si>
  <si>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</si>
  <si>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</si>
  <si>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</si>
  <si>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</si>
  <si>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</si>
  <si>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</si>
  <si>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</si>
  <si>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</si>
  <si>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</si>
  <si>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</si>
  <si>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</si>
  <si>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</si>
  <si>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</si>
  <si>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</si>
  <si>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</si>
  <si>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</si>
  <si>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</si>
  <si>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</si>
  <si>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</si>
  <si>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</si>
  <si>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</si>
  <si>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</si>
  <si>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</si>
  <si>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</si>
  <si>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</si>
  <si>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</si>
  <si>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</si>
  <si>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</si>
  <si>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</si>
  <si>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</si>
  <si>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</si>
  <si>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</si>
  <si>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</si>
  <si>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</si>
  <si>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</si>
  <si>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</si>
  <si>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</si>
  <si>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</si>
  <si>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</si>
  <si>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</si>
  <si>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</si>
  <si>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</si>
  <si>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</si>
  <si>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</si>
  <si>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</si>
  <si>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</si>
  <si>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</si>
  <si>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</si>
  <si>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</si>
  <si>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</si>
  <si>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</si>
  <si>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</si>
  <si>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</si>
  <si>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</si>
  <si>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</si>
  <si>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</si>
  <si>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</si>
  <si>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</si>
  <si>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</si>
  <si>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</si>
  <si>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</si>
  <si>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</si>
  <si>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</si>
  <si>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</si>
  <si>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</si>
  <si>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</si>
  <si>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</si>
  <si>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</si>
  <si>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</si>
  <si>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</si>
  <si>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</si>
  <si>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</si>
  <si>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</si>
  <si>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</si>
  <si>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</si>
  <si>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</si>
  <si>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</si>
  <si>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</si>
  <si>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</si>
  <si>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</si>
  <si>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</si>
  <si>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</si>
  <si>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</si>
  <si>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</si>
  <si>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</si>
  <si>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</si>
  <si>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</si>
  <si>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</si>
  <si>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</si>
  <si>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</si>
  <si>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</si>
  <si>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</si>
  <si>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</si>
  <si>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</si>
  <si>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</si>
  <si>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</si>
  <si>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</si>
  <si>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</si>
  <si>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</si>
  <si>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</si>
  <si>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</si>
  <si>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</si>
  <si>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</si>
  <si>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</si>
  <si>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</si>
  <si>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</si>
  <si>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</si>
  <si>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</si>
  <si>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</si>
  <si>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</si>
  <si>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</si>
  <si>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</si>
  <si>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</si>
  <si>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</si>
  <si>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</si>
  <si>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</si>
  <si>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</si>
  <si>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</si>
  <si>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</si>
  <si>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</si>
  <si>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</si>
  <si>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</si>
  <si>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</si>
  <si>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</si>
  <si>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</si>
  <si>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</si>
  <si>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</si>
  <si>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</si>
  <si>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</si>
  <si>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</si>
  <si>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</si>
  <si>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</si>
  <si>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</si>
  <si>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</si>
  <si>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</si>
  <si>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</si>
  <si>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</si>
  <si>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</si>
  <si>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</si>
  <si>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</si>
  <si>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</si>
  <si>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</si>
  <si>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</si>
  <si>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</si>
  <si>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</si>
  <si>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</si>
  <si>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</si>
  <si>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</si>
  <si>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</si>
  <si>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</si>
  <si>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</si>
  <si>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</si>
  <si>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</si>
  <si>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</si>
  <si>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</si>
  <si>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</si>
  <si>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</si>
  <si>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</si>
  <si>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</si>
  <si>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</si>
  <si>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</si>
  <si>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</si>
  <si>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</si>
  <si>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</si>
  <si>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</si>
  <si>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</si>
  <si>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</si>
  <si>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</si>
  <si>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</si>
  <si>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</si>
  <si>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</si>
  <si>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</si>
  <si>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</si>
  <si>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</si>
  <si>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</si>
  <si>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</si>
  <si>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</si>
  <si>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</si>
  <si>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</si>
  <si>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</si>
  <si>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</si>
  <si>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</si>
  <si>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</si>
  <si>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</si>
  <si>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</si>
  <si>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</si>
  <si>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</si>
  <si>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</si>
  <si>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</si>
  <si>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</si>
  <si>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</si>
  <si>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</si>
  <si>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</si>
  <si>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</si>
  <si>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</si>
  <si>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</si>
  <si>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</si>
  <si>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</si>
  <si>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</si>
  <si>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</si>
  <si>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</si>
  <si>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</si>
  <si>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</si>
  <si>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</si>
  <si>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</si>
  <si>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</si>
  <si>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</si>
  <si>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</si>
  <si>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</si>
  <si>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</si>
  <si>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</si>
  <si>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</si>
  <si>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</si>
  <si>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</si>
  <si>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</si>
  <si>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</si>
  <si>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</si>
  <si>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</si>
  <si>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</si>
  <si>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</si>
  <si>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</si>
  <si>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</si>
  <si>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</si>
  <si>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</si>
  <si>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</si>
  <si>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</si>
  <si>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</si>
  <si>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</si>
  <si>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</si>
  <si>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</si>
  <si>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</si>
  <si>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</si>
  <si>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</si>
  <si>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</si>
  <si>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</si>
  <si>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</si>
  <si>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</si>
  <si>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</si>
  <si>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</si>
  <si>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</si>
  <si>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</si>
  <si>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</si>
  <si>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</si>
  <si>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</si>
  <si>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</si>
  <si>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</si>
  <si>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</si>
  <si>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</si>
  <si>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</si>
  <si>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</si>
  <si>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</si>
  <si>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</si>
  <si>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</si>
  <si>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</si>
  <si>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</si>
  <si>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</si>
  <si>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</si>
  <si>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</si>
  <si>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</si>
  <si>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</si>
  <si>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</si>
  <si>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</si>
  <si>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</si>
  <si>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</si>
  <si>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</si>
  <si>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</si>
  <si>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</si>
  <si>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</si>
  <si>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</si>
  <si>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</si>
  <si>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</si>
  <si>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</si>
  <si>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</si>
  <si>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</si>
  <si>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</si>
  <si>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</si>
  <si>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</si>
  <si>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</si>
  <si>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</si>
  <si>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</si>
  <si>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</si>
  <si>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</si>
  <si>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</si>
  <si>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</si>
  <si>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</si>
  <si>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</si>
  <si>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</si>
  <si>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</si>
  <si>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</si>
  <si>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</si>
  <si>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</si>
  <si>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</si>
  <si>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</si>
  <si>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</si>
  <si>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</si>
  <si>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</si>
  <si>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</si>
  <si>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</si>
  <si>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</si>
  <si>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</si>
  <si>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</si>
  <si>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</si>
  <si>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</si>
  <si>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</si>
  <si>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</si>
  <si>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</si>
  <si>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</si>
  <si>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</si>
  <si>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</si>
  <si>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</si>
  <si>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</si>
  <si>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</si>
  <si>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</si>
  <si>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</si>
  <si>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</si>
  <si>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</si>
  <si>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</si>
  <si>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</si>
  <si>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</si>
  <si>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</si>
  <si>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</si>
  <si>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</si>
  <si>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</si>
  <si>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</si>
  <si>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</si>
  <si>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</si>
  <si>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</si>
  <si>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</si>
  <si>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</si>
  <si>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</si>
  <si>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</si>
  <si>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</si>
  <si>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</si>
  <si>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</si>
  <si>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</si>
  <si>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</si>
  <si>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</si>
  <si>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</si>
  <si>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</si>
  <si>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</si>
  <si>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</si>
  <si>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</si>
  <si>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</si>
  <si>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</si>
  <si>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</si>
  <si>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</si>
  <si>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</si>
  <si>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</si>
  <si>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</si>
  <si>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</si>
  <si>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</si>
  <si>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</si>
  <si>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</si>
  <si>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</si>
  <si>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</si>
  <si>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</si>
  <si>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</si>
  <si>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</si>
  <si>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</si>
  <si>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</si>
  <si>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</si>
  <si>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</si>
  <si>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</si>
  <si>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</si>
  <si>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</si>
  <si>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</si>
  <si>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</si>
  <si>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</si>
  <si>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</si>
  <si>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</si>
  <si>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</si>
  <si>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</si>
  <si>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</si>
  <si>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</si>
  <si>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</si>
  <si>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</si>
  <si>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</si>
  <si>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</si>
  <si>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</si>
  <si>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</si>
  <si>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</si>
  <si>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</si>
  <si>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</si>
  <si>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</si>
  <si>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</si>
  <si>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</si>
  <si>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</si>
  <si>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</si>
  <si>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</si>
  <si>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</si>
  <si>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</si>
  <si>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</si>
  <si>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</si>
  <si>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</si>
  <si>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</si>
  <si>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</si>
  <si>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</si>
  <si>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</si>
  <si>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</si>
  <si>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</si>
  <si>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</si>
  <si>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</si>
  <si>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</si>
  <si>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</si>
  <si>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</si>
  <si>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</si>
  <si>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</si>
  <si>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</si>
  <si>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</si>
  <si>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</si>
  <si>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</si>
  <si>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</si>
  <si>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</si>
  <si>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</si>
  <si>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</si>
  <si>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</si>
  <si>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</si>
  <si>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</si>
  <si>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</si>
  <si>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</si>
  <si>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</si>
  <si>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</si>
  <si>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</si>
  <si>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</si>
  <si>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</si>
  <si>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</si>
  <si>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</si>
  <si>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</si>
  <si>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</si>
  <si>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</si>
  <si>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</si>
  <si>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</si>
  <si>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</si>
  <si>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</si>
  <si>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</si>
  <si>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</si>
  <si>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</si>
  <si>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</si>
  <si>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</si>
  <si>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</si>
  <si>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</si>
  <si>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</si>
  <si>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</si>
  <si>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</si>
  <si>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</si>
  <si>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</si>
  <si>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</si>
  <si>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</si>
  <si>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</si>
  <si>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</si>
  <si>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</si>
  <si>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</si>
  <si>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</si>
  <si>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</si>
  <si>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</si>
  <si>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</si>
  <si>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</si>
  <si>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</si>
  <si>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</si>
  <si>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</si>
  <si>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</si>
  <si>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</si>
  <si>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</si>
  <si>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</si>
  <si>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</si>
  <si>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</si>
  <si>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</si>
  <si>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</si>
  <si>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</si>
  <si>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</si>
  <si>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</si>
  <si>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</si>
  <si>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</si>
  <si>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</si>
  <si>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</si>
  <si>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</si>
  <si>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</si>
  <si>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</si>
  <si>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</si>
  <si>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</si>
  <si>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</si>
  <si>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</si>
  <si>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</si>
  <si>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</si>
  <si>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</si>
  <si>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</si>
  <si>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</si>
  <si>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</si>
  <si>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</si>
  <si>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</si>
  <si>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</si>
  <si>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</si>
  <si>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</si>
  <si>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</si>
  <si>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</si>
  <si>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</si>
  <si>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</si>
  <si>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</si>
  <si>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</si>
  <si>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</si>
  <si>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</si>
  <si>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</si>
  <si>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</si>
  <si>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</si>
  <si>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</si>
  <si>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</si>
  <si>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</si>
  <si>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</si>
  <si>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</si>
  <si>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</si>
  <si>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</si>
  <si>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</si>
  <si>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</si>
  <si>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</si>
  <si>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</si>
  <si>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</si>
  <si>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</si>
  <si>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</si>
  <si>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</si>
  <si>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</si>
  <si>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</si>
  <si>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</si>
  <si>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</si>
  <si>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</si>
  <si>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</si>
  <si>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</si>
  <si>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</si>
  <si>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</si>
  <si>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</si>
  <si>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</si>
  <si>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</si>
  <si>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</si>
  <si>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</si>
  <si>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</si>
  <si>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</si>
  <si>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</si>
  <si>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</si>
  <si>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</si>
  <si>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</si>
  <si>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</si>
  <si>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</si>
  <si>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</si>
  <si>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</si>
  <si>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</si>
  <si>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</si>
  <si>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</si>
  <si>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</si>
  <si>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</si>
  <si>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</si>
  <si>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</si>
  <si>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</si>
  <si>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</si>
  <si>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</si>
  <si>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</si>
  <si>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</si>
  <si>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</si>
  <si>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</si>
  <si>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</si>
  <si>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</si>
  <si>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</si>
  <si>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</si>
  <si>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</si>
  <si>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</si>
  <si>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</si>
  <si>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</si>
  <si>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</si>
  <si>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</si>
  <si>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</si>
  <si>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</si>
  <si>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</si>
  <si>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</si>
  <si>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</si>
  <si>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</si>
  <si>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</si>
  <si>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</si>
  <si>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</si>
  <si>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</si>
  <si>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</si>
  <si>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</si>
  <si>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</si>
  <si>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</si>
  <si>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</si>
  <si>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</si>
  <si>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</si>
  <si>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</si>
  <si>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</si>
  <si>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</si>
  <si>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</si>
  <si>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</si>
  <si>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</si>
  <si>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</si>
  <si>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</si>
  <si>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</si>
  <si>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</si>
  <si>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</si>
  <si>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</si>
  <si>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</si>
  <si>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</si>
  <si>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</si>
  <si>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</si>
  <si>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</si>
  <si>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</si>
  <si>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</si>
  <si>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</si>
  <si>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</si>
  <si>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</si>
  <si>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</si>
  <si>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</si>
  <si>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</si>
  <si>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</si>
  <si>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</si>
  <si>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</si>
  <si>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</si>
  <si>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</si>
  <si>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</si>
  <si>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</si>
  <si>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</si>
  <si>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</si>
  <si>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</si>
  <si>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</si>
  <si>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</si>
  <si>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</si>
  <si>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</si>
  <si>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</si>
  <si>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</si>
  <si>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</si>
  <si>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</si>
  <si>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</si>
  <si>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</si>
  <si>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</si>
  <si>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</si>
  <si>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</si>
  <si>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</si>
  <si>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</si>
  <si>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</si>
  <si>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</si>
  <si>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</si>
  <si>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</si>
  <si>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</si>
  <si>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</si>
  <si>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</si>
  <si>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</si>
  <si>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</si>
  <si>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</si>
  <si>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</si>
  <si>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</si>
  <si>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</si>
  <si>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</si>
  <si>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</si>
  <si>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</si>
  <si>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</si>
  <si>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</si>
  <si>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</si>
  <si>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</si>
  <si>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</si>
  <si>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</si>
  <si>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</si>
  <si>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</si>
  <si>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</si>
  <si>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</si>
  <si>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</si>
  <si>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</si>
  <si>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</si>
  <si>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</si>
  <si>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</si>
  <si>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</si>
  <si>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</si>
  <si>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</si>
  <si>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</si>
  <si>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</si>
  <si>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</si>
  <si>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</si>
  <si>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</si>
  <si>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</si>
  <si>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</si>
  <si>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</si>
  <si>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</si>
  <si>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</si>
  <si>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</si>
  <si>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</si>
  <si>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</si>
  <si>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</si>
  <si>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</si>
  <si>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</si>
  <si>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</si>
  <si>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</si>
  <si>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</si>
  <si>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</si>
  <si>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</si>
  <si>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</si>
  <si>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</si>
  <si>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</si>
  <si>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</si>
  <si>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</si>
  <si>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</si>
  <si>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</si>
  <si>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</si>
  <si>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</si>
  <si>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</si>
  <si>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</si>
  <si>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</si>
  <si>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</si>
  <si>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</si>
  <si>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</si>
  <si>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</si>
  <si>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</si>
  <si>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</si>
  <si>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</si>
  <si>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</si>
  <si>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</si>
  <si>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</si>
  <si>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</si>
  <si>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</si>
  <si>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</si>
  <si>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</si>
  <si>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</si>
  <si>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</si>
  <si>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</si>
  <si>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</si>
  <si>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</si>
  <si>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</si>
  <si>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</si>
  <si>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</si>
  <si>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</si>
  <si>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</si>
  <si>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</si>
  <si>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</si>
  <si>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</si>
  <si>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</si>
  <si>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</si>
  <si>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</si>
  <si>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</si>
  <si>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</si>
  <si>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</si>
  <si>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</si>
  <si>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</si>
  <si>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</si>
  <si>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</si>
  <si>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</si>
  <si>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</si>
  <si>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</si>
  <si>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</si>
  <si>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</si>
  <si>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</si>
  <si>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</si>
  <si>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</si>
  <si>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</si>
  <si>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</si>
  <si>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</si>
  <si>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</si>
  <si>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</si>
  <si>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</si>
  <si>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</si>
  <si>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</si>
  <si>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</si>
  <si>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</si>
  <si>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</si>
  <si>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</si>
  <si>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</si>
  <si>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</si>
  <si>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</si>
  <si>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</si>
  <si>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</si>
  <si>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</si>
  <si>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</si>
  <si>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</si>
  <si>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</si>
  <si>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</si>
  <si>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</si>
  <si>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</si>
  <si>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</si>
  <si>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</si>
  <si>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</si>
  <si>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</si>
  <si>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</si>
  <si>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</si>
  <si>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</si>
  <si>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</si>
  <si>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</si>
  <si>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</si>
  <si>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</si>
  <si>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</si>
  <si>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</si>
  <si>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</si>
  <si>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</si>
  <si>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</si>
  <si>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</si>
  <si>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</si>
  <si>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</si>
  <si>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</si>
  <si>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</si>
  <si>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</si>
  <si>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</si>
  <si>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</si>
  <si>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</si>
  <si>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</si>
  <si>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</si>
  <si>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</si>
  <si>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</si>
  <si>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</si>
  <si>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</si>
  <si>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</si>
  <si>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</si>
  <si>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</si>
  <si>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</si>
  <si>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</si>
  <si>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</si>
  <si>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</si>
  <si>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</si>
  <si>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</si>
  <si>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</si>
  <si>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</si>
  <si>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</si>
  <si>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</si>
  <si>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</si>
  <si>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</si>
  <si>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</si>
  <si>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</si>
  <si>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</si>
  <si>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</si>
  <si>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</si>
  <si>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</si>
  <si>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</si>
  <si>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</si>
  <si>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</si>
  <si>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</si>
  <si>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</si>
  <si>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</si>
  <si>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</si>
  <si>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</si>
  <si>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</si>
  <si>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</si>
  <si>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</si>
  <si>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</si>
  <si>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</si>
  <si>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</si>
  <si>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</si>
  <si>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</si>
  <si>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</si>
  <si>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</si>
  <si>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</si>
  <si>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</si>
  <si>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</si>
  <si>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</si>
  <si>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</si>
  <si>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</si>
  <si>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</si>
  <si>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</si>
  <si>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</si>
  <si>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</si>
  <si>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</si>
  <si>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</si>
  <si>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</si>
  <si>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</si>
  <si>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</si>
  <si>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</si>
  <si>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</si>
  <si>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</si>
  <si>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</si>
  <si>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</si>
  <si>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</si>
  <si>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</si>
  <si>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</si>
  <si>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</si>
  <si>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</si>
  <si>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</si>
  <si>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</si>
  <si>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</si>
  <si>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</si>
  <si>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</si>
  <si>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</si>
  <si>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</si>
  <si>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</si>
  <si>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</si>
  <si>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</si>
  <si>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</si>
  <si>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</si>
  <si>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</si>
  <si>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</si>
  <si>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</si>
  <si>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</si>
  <si>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</si>
  <si>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</si>
  <si>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</si>
  <si>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</si>
  <si>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</si>
  <si>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</si>
  <si>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</si>
  <si>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</si>
  <si>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</si>
  <si>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</si>
  <si>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</si>
  <si>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</si>
  <si>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</si>
  <si>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</si>
  <si>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</si>
  <si>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</si>
  <si>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</si>
  <si>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</si>
  <si>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</si>
  <si>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</si>
  <si>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</si>
  <si>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</si>
  <si>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</si>
  <si>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</si>
  <si>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</si>
  <si>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</si>
  <si>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</si>
  <si>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</si>
  <si>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</si>
  <si>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</si>
  <si>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</si>
  <si>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</si>
  <si>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</si>
  <si>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</si>
  <si>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</si>
  <si>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</si>
  <si>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</si>
  <si>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</si>
  <si>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</si>
  <si>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</si>
  <si>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</si>
  <si>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</si>
  <si>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</si>
  <si>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</si>
  <si>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</si>
  <si>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</si>
  <si>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</si>
  <si>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</si>
  <si>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</si>
  <si>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</si>
  <si>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</si>
  <si>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</si>
  <si>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</si>
  <si>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</si>
  <si>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</si>
  <si>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</si>
  <si>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</si>
  <si>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</si>
  <si>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</si>
  <si>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</si>
  <si>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</si>
  <si>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</si>
  <si>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</si>
  <si>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</si>
  <si>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</si>
  <si>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</si>
  <si>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</si>
  <si>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</si>
  <si>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</si>
  <si>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</si>
  <si>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</si>
  <si>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</si>
  <si>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</si>
  <si>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</si>
  <si>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</si>
  <si>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</si>
  <si>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</si>
  <si>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</si>
  <si>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</si>
  <si>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</si>
  <si>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</si>
  <si>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</si>
  <si>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</si>
  <si>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</si>
  <si>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</si>
  <si>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</si>
  <si>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</si>
  <si>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</si>
  <si>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</si>
  <si>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</si>
  <si>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</si>
  <si>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</si>
  <si>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</si>
  <si>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</si>
  <si>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</si>
  <si>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</si>
  <si>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</si>
  <si>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</si>
  <si>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</si>
  <si>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</si>
  <si>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</si>
  <si>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</si>
  <si>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</si>
  <si>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</si>
  <si>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</si>
  <si>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</si>
  <si>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</si>
  <si>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</si>
  <si>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</si>
  <si>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</si>
  <si>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</si>
  <si>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</si>
  <si>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</si>
  <si>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</si>
  <si>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</si>
  <si>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</si>
  <si>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</si>
  <si>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</si>
  <si>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</si>
  <si>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</si>
  <si>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</si>
  <si>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</si>
  <si>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</si>
  <si>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</si>
  <si>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</si>
  <si>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</si>
  <si>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</si>
  <si>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</si>
  <si>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</si>
  <si>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</si>
  <si>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</si>
  <si>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</si>
  <si>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</si>
  <si>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</si>
  <si>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</si>
  <si>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</si>
  <si>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</si>
  <si>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</si>
  <si>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</si>
  <si>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</si>
  <si>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</si>
  <si>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</si>
  <si>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</si>
  <si>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</si>
  <si>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</si>
  <si>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</si>
  <si>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</si>
  <si>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</si>
  <si>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</si>
  <si>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</si>
  <si>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</si>
  <si>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</si>
  <si>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</si>
  <si>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</si>
  <si>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</si>
  <si>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</si>
  <si>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</si>
  <si>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</si>
  <si>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</si>
  <si>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</si>
  <si>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</si>
  <si>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</si>
  <si>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</si>
  <si>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</si>
  <si>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</si>
  <si>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</si>
  <si>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</si>
  <si>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</si>
  <si>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</si>
  <si>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</si>
  <si>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</si>
  <si>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</si>
  <si>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</si>
  <si>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</si>
  <si>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</si>
  <si>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</si>
  <si>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</si>
  <si>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</si>
  <si>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</si>
  <si>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</si>
  <si>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</si>
  <si>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</si>
  <si>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</si>
  <si>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</si>
  <si>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</si>
  <si>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</si>
  <si>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</si>
  <si>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</si>
  <si>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</si>
  <si>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</si>
  <si>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</si>
  <si>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</si>
  <si>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</si>
  <si>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</si>
  <si>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</si>
  <si>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</si>
  <si>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</si>
  <si>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</si>
  <si>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</si>
  <si>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</si>
  <si>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</si>
  <si>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</si>
  <si>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</si>
  <si>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</si>
  <si>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</si>
  <si>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</si>
  <si>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</si>
  <si>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</si>
  <si>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</si>
  <si>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</si>
  <si>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</si>
  <si>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</si>
  <si>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</si>
  <si>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</si>
  <si>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</si>
  <si>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</si>
  <si>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</si>
  <si>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</si>
  <si>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</si>
  <si>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</si>
  <si>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</si>
  <si>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</si>
  <si>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</si>
  <si>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</si>
  <si>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</si>
  <si>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</si>
  <si>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</si>
  <si>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</si>
  <si>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</si>
  <si>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</si>
  <si>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</si>
  <si>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</si>
  <si>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</si>
  <si>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</si>
  <si>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</si>
  <si>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</si>
  <si>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</si>
  <si>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</si>
  <si>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</si>
  <si>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</si>
  <si>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</si>
  <si>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</si>
  <si>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</si>
  <si>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</si>
  <si>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</si>
  <si>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</si>
  <si>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</si>
  <si>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</si>
  <si>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</si>
  <si>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</si>
  <si>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</si>
  <si>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</si>
  <si>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</si>
  <si>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</si>
  <si>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</si>
  <si>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</si>
  <si>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</si>
  <si>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</si>
  <si>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</si>
  <si>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</si>
  <si>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</si>
  <si>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</si>
  <si>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</si>
  <si>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</si>
  <si>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</si>
  <si>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</si>
  <si>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</si>
  <si>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</si>
  <si>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</si>
  <si>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</si>
  <si>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</si>
  <si>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</si>
  <si>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</si>
  <si>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</si>
  <si>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</si>
  <si>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</si>
  <si>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</si>
  <si>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</si>
  <si>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</si>
  <si>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</si>
  <si>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</si>
  <si>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</si>
  <si>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</si>
  <si>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</si>
  <si>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</si>
  <si>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</si>
  <si>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</si>
  <si>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</si>
  <si>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</si>
  <si>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</si>
  <si>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</si>
  <si>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</si>
  <si>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</si>
  <si>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</si>
  <si>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</si>
  <si>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</si>
  <si>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</si>
  <si>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</si>
  <si>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</si>
  <si>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</si>
  <si>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</si>
  <si>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</si>
  <si>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</si>
  <si>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</si>
  <si>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</si>
  <si>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</si>
  <si>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</si>
  <si>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</si>
  <si>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</si>
  <si>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</si>
  <si>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</si>
  <si>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</si>
  <si>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</si>
  <si>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</si>
  <si>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</si>
  <si>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</si>
  <si>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</si>
  <si>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</si>
  <si>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</si>
  <si>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</si>
  <si>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</si>
  <si>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</si>
  <si>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</si>
  <si>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</si>
  <si>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</si>
  <si>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</si>
  <si>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</si>
  <si>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</si>
  <si>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</si>
  <si>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</si>
  <si>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</si>
  <si>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</si>
  <si>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</si>
  <si>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</si>
  <si>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</si>
  <si>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</si>
  <si>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</si>
  <si>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</si>
  <si>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</si>
  <si>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</si>
  <si>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</si>
  <si>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</si>
  <si>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</si>
  <si>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</si>
  <si>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</si>
  <si>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</si>
  <si>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</si>
  <si>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</si>
  <si>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</si>
  <si>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</si>
  <si>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</si>
  <si>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</si>
  <si>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</si>
  <si>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</si>
  <si>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</si>
  <si>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</si>
  <si>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</si>
  <si>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</si>
  <si>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</si>
  <si>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</si>
  <si>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</si>
  <si>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</si>
  <si>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</si>
  <si>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</si>
  <si>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</si>
  <si>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</si>
  <si>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</si>
  <si>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</si>
  <si>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</si>
  <si>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</si>
  <si>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</si>
  <si>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</si>
  <si>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</si>
  <si>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</si>
  <si>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</si>
  <si>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</si>
  <si>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</si>
  <si>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</si>
  <si>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</si>
  <si>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</si>
  <si>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</si>
  <si>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</si>
  <si>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</si>
  <si>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</si>
  <si>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</si>
  <si>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</si>
  <si>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</si>
  <si>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</si>
  <si>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</si>
  <si>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</si>
  <si>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</si>
  <si>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</si>
  <si>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</si>
  <si>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</si>
  <si>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</si>
  <si>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</si>
  <si>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</si>
  <si>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</si>
  <si>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</si>
  <si>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</si>
  <si>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</si>
  <si>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</si>
  <si>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</si>
  <si>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</si>
  <si>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</si>
  <si>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</si>
  <si>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</si>
  <si>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</si>
  <si>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</si>
  <si>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</si>
  <si>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</si>
  <si>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</si>
  <si>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</si>
  <si>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</si>
  <si>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</si>
  <si>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</si>
  <si>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</si>
  <si>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</si>
  <si>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</si>
  <si>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</si>
  <si>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</si>
  <si>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</si>
  <si>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</si>
  <si>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</si>
  <si>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</si>
  <si>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</si>
  <si>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</si>
  <si>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</si>
  <si>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</si>
  <si>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</si>
  <si>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</si>
  <si>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</si>
  <si>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</si>
  <si>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</si>
  <si>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</si>
  <si>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</si>
  <si>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</si>
  <si>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</si>
  <si>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</si>
  <si>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</si>
  <si>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</si>
  <si>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</si>
  <si>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</si>
  <si>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</si>
  <si>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</si>
  <si>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</si>
  <si>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</si>
  <si>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</si>
  <si>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</si>
  <si>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</si>
  <si>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</si>
  <si>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</si>
  <si>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</si>
  <si>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</si>
  <si>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</si>
  <si>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</si>
  <si>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</si>
  <si>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</si>
  <si>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</si>
  <si>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</si>
  <si>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</si>
  <si>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</si>
  <si>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</si>
  <si>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</si>
  <si>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</si>
  <si>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</si>
  <si>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</si>
  <si>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</si>
  <si>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</si>
  <si>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</si>
  <si>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</si>
  <si>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</si>
  <si>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</si>
  <si>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</si>
  <si>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</si>
  <si>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</si>
  <si>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</si>
  <si>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</si>
  <si>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</si>
  <si>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</si>
  <si>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</si>
  <si>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</si>
  <si>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</si>
  <si>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</si>
  <si>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</si>
  <si>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</si>
  <si>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</si>
  <si>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</si>
  <si>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</si>
  <si>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</si>
  <si>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</si>
  <si>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</si>
  <si>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</si>
  <si>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</si>
  <si>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</si>
  <si>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</si>
  <si>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</si>
  <si>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</si>
  <si>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</si>
  <si>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</si>
  <si>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</si>
  <si>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</si>
  <si>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</si>
  <si>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</si>
  <si>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</si>
  <si>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</si>
  <si>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</si>
  <si>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</si>
  <si>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</si>
  <si>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</si>
  <si>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</si>
  <si>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</si>
  <si>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</si>
  <si>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</si>
  <si>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</si>
  <si>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</si>
  <si>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</si>
  <si>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</si>
  <si>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</si>
  <si>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</si>
  <si>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</si>
  <si>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</si>
  <si>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</si>
  <si>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</si>
  <si>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</si>
  <si>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</si>
  <si>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</si>
  <si>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</si>
  <si>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</si>
  <si>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</si>
  <si>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</si>
  <si>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</si>
  <si>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</si>
  <si>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</si>
  <si>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</si>
  <si>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</si>
  <si>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</si>
  <si>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</si>
  <si>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</si>
  <si>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</si>
  <si>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</si>
  <si>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</si>
  <si>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</si>
  <si>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</si>
  <si>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</si>
  <si>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</si>
  <si>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</si>
  <si>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</si>
  <si>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</si>
  <si>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</si>
  <si>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</si>
  <si>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</si>
  <si>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</si>
  <si>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</si>
  <si>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</si>
  <si>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</si>
  <si>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</si>
  <si>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</si>
  <si>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</si>
  <si>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</si>
  <si>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</si>
  <si>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</si>
  <si>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</si>
  <si>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</si>
  <si>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</si>
  <si>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</si>
  <si>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</si>
  <si>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</si>
  <si>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</si>
  <si>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</si>
  <si>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</si>
  <si>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</si>
  <si>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</si>
  <si>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</si>
  <si>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</si>
  <si>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</si>
  <si>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</si>
  <si>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</si>
  <si>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</si>
  <si>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</si>
  <si>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</si>
  <si>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</si>
  <si>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</si>
  <si>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</si>
  <si>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</si>
  <si>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</si>
  <si>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</si>
  <si>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</si>
  <si>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</si>
  <si>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</si>
  <si>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</si>
  <si>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</si>
  <si>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</si>
  <si>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</si>
  <si>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</si>
  <si>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</si>
  <si>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</si>
  <si>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</si>
  <si>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</si>
  <si>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</si>
  <si>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</si>
  <si>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</si>
  <si>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</si>
  <si>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</si>
  <si>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</si>
  <si>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</si>
  <si>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</si>
  <si>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</si>
  <si>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</si>
  <si>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</si>
  <si>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</si>
  <si>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</si>
  <si>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</si>
  <si>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</si>
  <si>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</si>
  <si>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</si>
  <si>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</si>
  <si>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</si>
  <si>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</si>
  <si>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</si>
  <si>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</si>
  <si>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</si>
  <si>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</si>
  <si>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</si>
  <si>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</si>
  <si>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</si>
  <si>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</si>
  <si>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</si>
  <si>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</si>
  <si>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</si>
  <si>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</si>
  <si>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</si>
  <si>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</si>
  <si>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</si>
  <si>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</si>
  <si>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</si>
  <si>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</si>
  <si>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</si>
  <si>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</si>
  <si>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</si>
  <si>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</si>
  <si>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</si>
  <si>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</si>
  <si>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</si>
  <si>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</si>
  <si>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</si>
  <si>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</si>
  <si>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</si>
  <si>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</si>
  <si>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</si>
  <si>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</si>
  <si>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</si>
  <si>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</si>
  <si>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</si>
  <si>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</si>
  <si>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</si>
  <si>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</si>
  <si>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</si>
  <si>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</si>
  <si>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</si>
  <si>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</si>
  <si>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</si>
  <si>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</si>
  <si>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</si>
  <si>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</si>
  <si>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</si>
  <si>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</si>
  <si>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</si>
  <si>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</si>
  <si>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</si>
  <si>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</si>
  <si>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</si>
  <si>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</si>
  <si>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</si>
  <si>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</si>
  <si>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</si>
  <si>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</si>
  <si>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</si>
  <si>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</si>
  <si>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</si>
  <si>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</si>
  <si>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</si>
  <si>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</si>
  <si>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</si>
  <si>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</si>
  <si>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</si>
  <si>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</si>
  <si>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</si>
  <si>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</si>
  <si>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</si>
  <si>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</si>
  <si>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</si>
  <si>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</si>
  <si>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</si>
  <si>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</si>
  <si>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</si>
  <si>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</si>
  <si>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</si>
  <si>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</si>
  <si>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</si>
  <si>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</si>
  <si>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</si>
  <si>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</si>
  <si>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</si>
  <si>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</si>
  <si>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</si>
  <si>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</si>
  <si>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</si>
  <si>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</si>
  <si>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</si>
  <si>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</si>
  <si>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</si>
  <si>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</si>
  <si>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</si>
  <si>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</si>
  <si>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</si>
  <si>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</si>
  <si>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</si>
  <si>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</si>
  <si>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</si>
  <si>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</si>
  <si>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</si>
  <si>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</si>
  <si>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</si>
  <si>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</si>
  <si>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</si>
  <si>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</si>
  <si>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</si>
  <si>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</si>
  <si>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</si>
  <si>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</si>
  <si>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</si>
  <si>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</si>
  <si>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</si>
  <si>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</si>
  <si>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</si>
  <si>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</si>
  <si>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</si>
  <si>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</si>
  <si>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</si>
  <si>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</si>
  <si>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</si>
  <si>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</si>
  <si>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</si>
  <si>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</si>
  <si>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</si>
  <si>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</si>
  <si>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</si>
  <si>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</si>
  <si>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</si>
  <si>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</si>
  <si>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</si>
  <si>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</si>
  <si>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</si>
  <si>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</si>
  <si>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</si>
  <si>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</si>
  <si>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</si>
  <si>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</si>
  <si>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</si>
  <si>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</si>
  <si>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</si>
  <si>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</si>
  <si>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</si>
  <si>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</si>
  <si>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</si>
  <si>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</si>
  <si>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</si>
  <si>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</si>
  <si>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</si>
  <si>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</si>
  <si>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</si>
  <si>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</si>
  <si>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</si>
  <si>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</si>
  <si>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</si>
  <si>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</si>
  <si>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</si>
  <si>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</si>
  <si>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</si>
  <si>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</si>
  <si>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</si>
  <si>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</si>
  <si>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</si>
  <si>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</si>
  <si>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</si>
  <si>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</si>
  <si>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</si>
  <si>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</si>
  <si>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</si>
  <si>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</si>
  <si>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</si>
  <si>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</si>
  <si>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</si>
  <si>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</si>
  <si>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</si>
  <si>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</si>
  <si>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</si>
  <si>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</si>
  <si>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</si>
  <si>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</si>
  <si>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</si>
  <si>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</si>
  <si>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</si>
  <si>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</si>
  <si>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</si>
  <si>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</si>
  <si>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</si>
  <si>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</si>
  <si>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</si>
  <si>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</si>
  <si>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</si>
  <si>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</si>
  <si>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</si>
  <si>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</si>
  <si>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</si>
  <si>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</si>
  <si>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</si>
  <si>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</si>
  <si>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</si>
  <si>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</si>
  <si>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</si>
  <si>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</si>
  <si>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</si>
  <si>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</si>
  <si>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</si>
  <si>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</si>
  <si>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</si>
  <si>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</si>
  <si>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</si>
  <si>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</si>
  <si>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</si>
  <si>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</si>
  <si>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</si>
  <si>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</si>
  <si>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</si>
  <si>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</si>
  <si>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</si>
  <si>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</si>
  <si>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</si>
  <si>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</si>
  <si>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</si>
  <si>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</si>
  <si>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</si>
  <si>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</si>
  <si>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</si>
  <si>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</si>
  <si>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</si>
  <si>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</si>
  <si>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</si>
  <si>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</si>
  <si>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</si>
  <si>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</si>
  <si>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</si>
  <si>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</si>
  <si>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</si>
  <si>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</si>
  <si>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</si>
  <si>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</si>
  <si>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</si>
  <si>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</si>
  <si>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</si>
  <si>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</si>
  <si>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</si>
  <si>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</si>
  <si>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</si>
  <si>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</si>
  <si>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</si>
  <si>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</si>
  <si>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</si>
  <si>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</si>
  <si>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</si>
  <si>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</si>
  <si>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</si>
  <si>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</si>
  <si>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</si>
  <si>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</si>
  <si>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</si>
  <si>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</si>
  <si>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</si>
  <si>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</si>
  <si>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</si>
  <si>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</si>
  <si>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</si>
  <si>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</si>
  <si>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</si>
  <si>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</si>
  <si>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</si>
  <si>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</si>
  <si>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</si>
  <si>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</si>
  <si>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</si>
  <si>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</si>
  <si>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</si>
  <si>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</si>
  <si>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</si>
  <si>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</si>
  <si>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</si>
  <si>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</si>
  <si>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</si>
  <si>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</si>
  <si>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</si>
  <si>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</si>
  <si>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</si>
  <si>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</si>
  <si>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</si>
  <si>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</si>
  <si>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</si>
  <si>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</si>
  <si>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</si>
  <si>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</si>
  <si>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</si>
  <si>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</si>
  <si>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</si>
  <si>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</si>
  <si>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</si>
  <si>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</si>
  <si>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</si>
  <si>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</si>
  <si>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</si>
  <si>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</si>
  <si>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</si>
  <si>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</si>
  <si>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</si>
  <si>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</si>
  <si>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</si>
  <si>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</si>
  <si>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</si>
  <si>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</si>
  <si>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</si>
  <si>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</si>
  <si>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</si>
  <si>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</si>
  <si>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</si>
  <si>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</si>
  <si>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</si>
  <si>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</si>
  <si>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</si>
  <si>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</si>
  <si>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</si>
  <si>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</si>
  <si>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</si>
  <si>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</si>
  <si>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</si>
  <si>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</si>
  <si>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</si>
  <si>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</si>
  <si>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</si>
  <si>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</si>
  <si>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</si>
  <si>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</si>
  <si>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</si>
  <si>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</si>
  <si>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</si>
  <si>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</si>
  <si>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</si>
  <si>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</si>
  <si>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</si>
  <si>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</si>
  <si>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</si>
  <si>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</si>
  <si>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</si>
  <si>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</si>
  <si>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</si>
  <si>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</si>
  <si>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</si>
  <si>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</si>
  <si>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</si>
  <si>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</si>
  <si>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</si>
  <si>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</si>
  <si>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</si>
  <si>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</si>
  <si>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</si>
  <si>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</si>
  <si>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</si>
  <si>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</si>
  <si>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</si>
  <si>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</si>
  <si>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</si>
  <si>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</si>
  <si>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</si>
  <si>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</si>
  <si>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</si>
  <si>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</si>
  <si>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</si>
  <si>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</si>
  <si>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</si>
  <si>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</si>
  <si>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</si>
  <si>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</si>
  <si>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</si>
  <si>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</si>
  <si>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</si>
  <si>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</si>
  <si>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</si>
  <si>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</si>
  <si>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</si>
  <si>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</si>
  <si>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</si>
  <si>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</si>
  <si>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</si>
  <si>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</si>
  <si>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</si>
  <si>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</si>
  <si>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</si>
  <si>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</si>
  <si>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</si>
  <si>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</si>
  <si>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</si>
  <si>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</si>
  <si>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</si>
  <si>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</si>
  <si>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</si>
  <si>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</si>
  <si>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</si>
  <si>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</si>
  <si>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</si>
  <si>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</si>
  <si>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</si>
  <si>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</si>
  <si>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</si>
  <si>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</si>
  <si>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</si>
  <si>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</si>
  <si>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</si>
  <si>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</si>
  <si>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</si>
  <si>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</si>
  <si>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</si>
  <si>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</si>
  <si>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</si>
  <si>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</si>
  <si>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</si>
  <si>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</si>
  <si>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</si>
  <si>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</si>
  <si>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</si>
  <si>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</si>
  <si>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</si>
  <si>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</si>
  <si>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</si>
  <si>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</si>
  <si>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</si>
  <si>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</si>
  <si>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</si>
  <si>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</si>
  <si>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</si>
  <si>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</si>
  <si>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</si>
  <si>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</si>
  <si>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</si>
  <si>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</si>
  <si>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</si>
  <si>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</si>
  <si>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</si>
  <si>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</si>
  <si>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</si>
  <si>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</si>
  <si>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</si>
  <si>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</si>
  <si>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</si>
  <si>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</si>
  <si>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</si>
  <si>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</si>
  <si>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</si>
  <si>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</si>
  <si>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</si>
  <si>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</si>
  <si>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</si>
  <si>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</si>
  <si>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</si>
  <si>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</si>
  <si>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</si>
  <si>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</si>
  <si>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</si>
  <si>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</si>
  <si>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</si>
  <si>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</si>
  <si>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</si>
  <si>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</si>
  <si>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</si>
  <si>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</si>
  <si>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</si>
  <si>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</si>
  <si>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</si>
  <si>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</si>
  <si>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</si>
  <si>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</si>
  <si>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</si>
  <si>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</si>
  <si>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</si>
  <si>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</si>
  <si>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</si>
  <si>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</si>
  <si>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</si>
  <si>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</si>
  <si>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</si>
  <si>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</si>
  <si>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</si>
  <si>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</si>
  <si>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</si>
  <si>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</si>
  <si>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</si>
  <si>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</si>
  <si>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</si>
  <si>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</si>
  <si>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</si>
  <si>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</si>
  <si>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</si>
  <si>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</si>
  <si>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</si>
  <si>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</si>
  <si>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</si>
  <si>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</si>
  <si>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</si>
  <si>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</si>
  <si>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</si>
  <si>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</si>
  <si>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</si>
  <si>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</si>
  <si>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</si>
  <si>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</si>
  <si>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</si>
  <si>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</si>
  <si>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</si>
  <si>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</si>
  <si>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</si>
  <si>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</si>
  <si>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</si>
  <si>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</si>
  <si>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</si>
  <si>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</si>
  <si>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</si>
  <si>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</si>
  <si>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</si>
  <si>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</si>
  <si>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</si>
  <si>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</si>
  <si>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</si>
  <si>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</si>
  <si>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</si>
  <si>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</si>
  <si>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</si>
  <si>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</si>
  <si>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</si>
  <si>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</si>
  <si>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</si>
  <si>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</si>
  <si>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</si>
  <si>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</si>
  <si>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</si>
  <si>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</si>
  <si>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</si>
  <si>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</si>
  <si>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</si>
  <si>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</si>
  <si>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</si>
  <si>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</si>
  <si>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</si>
  <si>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</si>
  <si>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</si>
  <si>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</si>
  <si>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</si>
  <si>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</si>
  <si>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</si>
  <si>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</si>
  <si>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</si>
  <si>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</si>
  <si>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</si>
  <si>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</si>
  <si>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</si>
  <si>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</si>
  <si>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</si>
  <si>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</si>
  <si>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</si>
  <si>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</si>
  <si>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</si>
  <si>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</si>
  <si>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</si>
  <si>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</si>
  <si>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</si>
  <si>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</si>
  <si>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</si>
  <si>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</si>
  <si>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</si>
  <si>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</si>
  <si>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</si>
  <si>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</si>
  <si>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</si>
  <si>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</si>
  <si>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</si>
  <si>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</si>
  <si>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</si>
  <si>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</si>
  <si>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</si>
  <si>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</si>
  <si>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</si>
  <si>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</si>
  <si>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</si>
  <si>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</si>
  <si>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</si>
  <si>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</si>
  <si>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</si>
  <si>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</si>
  <si>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</si>
  <si>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</si>
  <si>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</si>
  <si>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</si>
  <si>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</si>
  <si>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</si>
  <si>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</si>
  <si>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</si>
  <si>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</si>
  <si>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</si>
  <si>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</si>
  <si>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</si>
  <si>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</si>
  <si>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</si>
  <si>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</si>
  <si>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</si>
  <si>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</si>
  <si>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</si>
  <si>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</si>
  <si>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</si>
  <si>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</si>
  <si>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</si>
  <si>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</si>
  <si>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</si>
  <si>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</si>
  <si>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</si>
  <si>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</si>
  <si>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</si>
  <si>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</si>
  <si>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</si>
  <si>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</si>
  <si>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</si>
  <si>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</si>
  <si>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</si>
  <si>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</si>
  <si>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</si>
  <si>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</si>
  <si>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</si>
  <si>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</si>
  <si>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</si>
  <si>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</si>
  <si>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</si>
  <si>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</si>
  <si>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</si>
  <si>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</si>
  <si>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</si>
  <si>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</si>
  <si>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</si>
  <si>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</si>
  <si>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</si>
  <si>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</si>
  <si>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</si>
  <si>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</si>
  <si>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</si>
  <si>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</si>
  <si>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</si>
  <si>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</si>
  <si>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</si>
  <si>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</si>
  <si>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</si>
  <si>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</si>
  <si>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</si>
  <si>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</si>
  <si>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</si>
  <si>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</si>
  <si>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</si>
  <si>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</si>
  <si>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</si>
  <si>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</si>
  <si>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</si>
  <si>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</si>
  <si>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</si>
  <si>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</si>
  <si>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</si>
  <si>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</si>
  <si>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</si>
  <si>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</si>
  <si>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</si>
  <si>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</si>
  <si>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</si>
  <si>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</si>
  <si>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</si>
  <si>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</si>
  <si>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</si>
  <si>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</si>
  <si>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</si>
  <si>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</si>
  <si>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</si>
  <si>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</si>
  <si>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</si>
  <si>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</si>
  <si>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</si>
  <si>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</si>
  <si>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</si>
  <si>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</si>
  <si>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</si>
  <si>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</si>
  <si>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</si>
  <si>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</si>
  <si>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</si>
  <si>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</si>
  <si>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</si>
  <si>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</si>
  <si>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</si>
  <si>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</si>
  <si>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</si>
  <si>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</si>
  <si>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</si>
  <si>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</si>
  <si>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</si>
  <si>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</si>
  <si>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</si>
  <si>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</si>
  <si>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</si>
  <si>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</si>
  <si>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</si>
  <si>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</si>
  <si>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</si>
  <si>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</si>
  <si>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</si>
  <si>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</si>
  <si>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</si>
  <si>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</si>
  <si>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</si>
  <si>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</si>
  <si>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</si>
  <si>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</si>
  <si>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</si>
  <si>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</si>
  <si>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</si>
  <si>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</si>
  <si>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</si>
  <si>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</si>
  <si>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</si>
  <si>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</si>
  <si>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</si>
  <si>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</si>
  <si>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</si>
  <si>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</si>
  <si>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</si>
  <si>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</si>
  <si>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</si>
  <si>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</si>
  <si>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</si>
  <si>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</si>
  <si>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</si>
  <si>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</si>
  <si>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</si>
  <si>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</si>
  <si>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</si>
  <si>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</si>
  <si>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</si>
  <si>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</si>
  <si>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</si>
  <si>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</si>
  <si>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</si>
  <si>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</si>
  <si>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</si>
  <si>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</si>
  <si>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</si>
  <si>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</si>
  <si>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</si>
  <si>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</si>
  <si>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</si>
  <si>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</si>
  <si>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</si>
  <si>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</si>
  <si>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</si>
  <si>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</si>
  <si>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</si>
  <si>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</si>
  <si>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</si>
  <si>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</si>
  <si>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</si>
  <si>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</si>
  <si>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</si>
  <si>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</si>
  <si>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</si>
  <si>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</si>
  <si>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</si>
  <si>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</si>
  <si>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</si>
  <si>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</si>
  <si>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</si>
  <si>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</si>
  <si>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</si>
  <si>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</si>
  <si>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</si>
  <si>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</si>
  <si>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</si>
  <si>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</si>
  <si>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</si>
  <si>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</si>
  <si>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</si>
  <si>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</si>
  <si>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</si>
  <si>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</si>
  <si>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</si>
  <si>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</si>
  <si>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</si>
  <si>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</si>
  <si>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</si>
  <si>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</si>
  <si>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</si>
  <si>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</si>
  <si>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</si>
  <si>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</si>
  <si>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</si>
  <si>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</si>
  <si>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</si>
  <si>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</si>
  <si>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</si>
  <si>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</si>
  <si>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</si>
  <si>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</si>
  <si>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</si>
  <si>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</si>
  <si>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</si>
  <si>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</si>
  <si>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</si>
  <si>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</si>
  <si>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</si>
  <si>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</si>
  <si>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</si>
  <si>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</si>
  <si>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</si>
  <si>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</si>
  <si>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</si>
  <si>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</si>
  <si>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</si>
  <si>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</si>
  <si>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</si>
  <si>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</si>
  <si>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</si>
  <si>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</si>
  <si>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</si>
  <si>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</si>
  <si>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</si>
  <si>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</si>
  <si>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</si>
  <si>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</si>
  <si>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</si>
  <si>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</si>
  <si>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</si>
  <si>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</si>
  <si>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</si>
  <si>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</si>
  <si>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</si>
  <si>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</si>
  <si>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</si>
  <si>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</si>
  <si>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</si>
  <si>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</si>
  <si>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</si>
  <si>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</si>
  <si>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</si>
  <si>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</si>
  <si>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</si>
  <si>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</si>
  <si>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</si>
  <si>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</si>
  <si>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</si>
  <si>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</si>
  <si>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</si>
  <si>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</si>
  <si>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</si>
  <si>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</si>
  <si>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</si>
  <si>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</si>
  <si>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</si>
  <si>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</si>
  <si>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</si>
  <si>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</si>
  <si>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</si>
  <si>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</si>
  <si>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</si>
  <si>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</si>
  <si>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</si>
  <si>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</si>
  <si>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</si>
  <si>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</si>
  <si>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</si>
  <si>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</si>
  <si>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</si>
  <si>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</si>
  <si>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</si>
  <si>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</si>
  <si>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</si>
  <si>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</si>
  <si>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</si>
  <si>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</si>
  <si>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</si>
  <si>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</si>
  <si>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</si>
  <si>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</si>
  <si>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</si>
  <si>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</si>
  <si>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</si>
  <si>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</si>
  <si>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</si>
  <si>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</si>
  <si>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</si>
  <si>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</si>
  <si>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</si>
  <si>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</si>
  <si>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</si>
  <si>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</si>
  <si>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</si>
  <si>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</si>
  <si>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</si>
  <si>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</si>
  <si>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</si>
  <si>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</si>
  <si>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</si>
  <si>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</si>
  <si>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</si>
  <si>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</si>
  <si>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</si>
  <si>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</si>
  <si>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</si>
  <si>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</si>
  <si>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</si>
  <si>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</si>
  <si>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</si>
  <si>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</si>
  <si>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</si>
  <si>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</si>
  <si>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</si>
  <si>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</si>
  <si>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</si>
  <si>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</si>
  <si>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</si>
  <si>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</si>
  <si>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</si>
  <si>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</si>
  <si>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</si>
  <si>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</si>
  <si>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</si>
  <si>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</si>
  <si>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</si>
  <si>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</si>
  <si>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</si>
  <si>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</si>
  <si>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</si>
  <si>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</si>
  <si>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</si>
  <si>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</si>
  <si>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</si>
  <si>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</si>
  <si>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</si>
  <si>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</si>
  <si>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</si>
  <si>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</si>
  <si>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</si>
  <si>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</si>
  <si>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</si>
  <si>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</si>
  <si>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</si>
  <si>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</si>
  <si>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</si>
  <si>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</si>
  <si>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</si>
  <si>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</si>
  <si>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</si>
  <si>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</si>
  <si>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</si>
  <si>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</si>
  <si>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</si>
  <si>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</si>
  <si>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</si>
  <si>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</si>
  <si>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</si>
  <si>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</si>
  <si>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</si>
  <si>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</si>
  <si>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</si>
  <si>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</si>
  <si>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</si>
  <si>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</si>
  <si>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</si>
  <si>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</si>
  <si>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</si>
  <si>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</si>
  <si>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</si>
  <si>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</si>
  <si>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</si>
  <si>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</si>
  <si>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</si>
  <si>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</si>
  <si>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</si>
  <si>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</si>
  <si>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</si>
  <si>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</si>
  <si>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</si>
  <si>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</si>
  <si>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</si>
  <si>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</si>
  <si>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</si>
  <si>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</si>
  <si>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</si>
  <si>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</si>
  <si>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</si>
  <si>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</si>
  <si>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</si>
  <si>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</si>
  <si>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</si>
  <si>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</si>
  <si>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</si>
  <si>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</si>
  <si>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</si>
  <si>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</si>
  <si>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</si>
  <si>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</si>
  <si>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</si>
  <si>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</si>
  <si>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</si>
  <si>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</si>
  <si>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</si>
  <si>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</si>
  <si>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</si>
  <si>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</si>
  <si>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</si>
  <si>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</si>
  <si>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</si>
  <si>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</si>
  <si>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</si>
  <si>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</si>
  <si>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</si>
  <si>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</si>
  <si>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</si>
  <si>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</si>
  <si>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</si>
  <si>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</si>
  <si>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</si>
  <si>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</si>
  <si>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</si>
  <si>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</si>
  <si>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</si>
  <si>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</si>
  <si>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</si>
  <si>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</si>
  <si>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</si>
  <si>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</si>
  <si>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</si>
  <si>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</si>
  <si>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</si>
  <si>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</si>
  <si>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</si>
  <si>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</si>
  <si>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</si>
  <si>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</si>
  <si>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</si>
  <si>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</si>
  <si>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</si>
  <si>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</si>
  <si>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</si>
  <si>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</si>
  <si>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</si>
  <si>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</si>
  <si>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</si>
  <si>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</si>
  <si>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</si>
  <si>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</si>
  <si>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</si>
  <si>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</si>
  <si>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</si>
  <si>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</si>
  <si>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</si>
  <si>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</si>
  <si>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</si>
  <si>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</si>
  <si>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</si>
  <si>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</si>
  <si>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</si>
  <si>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</si>
  <si>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</si>
  <si>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</si>
  <si>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</si>
  <si>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</si>
  <si>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</si>
  <si>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</si>
  <si>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</si>
  <si>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</si>
  <si>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</si>
  <si>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</si>
  <si>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</si>
  <si>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</si>
  <si>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</si>
  <si>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</si>
  <si>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</si>
  <si>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</si>
  <si>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</si>
  <si>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</si>
  <si>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</si>
  <si>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</si>
  <si>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</si>
  <si>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</si>
  <si>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</si>
  <si>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</si>
  <si>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</si>
  <si>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</si>
  <si>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</si>
  <si>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</si>
  <si>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</si>
  <si>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</si>
  <si>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</si>
  <si>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</si>
  <si>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</si>
  <si>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</si>
  <si>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</si>
  <si>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</si>
  <si>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</si>
  <si>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</si>
  <si>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</si>
  <si>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</si>
  <si>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</si>
  <si>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</si>
  <si>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</si>
  <si>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</si>
  <si>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</si>
  <si>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</si>
  <si>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</si>
  <si>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</si>
  <si>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</si>
  <si>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</si>
  <si>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</si>
  <si>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</si>
  <si>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</si>
  <si>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</si>
  <si>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</si>
  <si>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</si>
  <si>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</si>
  <si>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</si>
  <si>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</si>
  <si>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</si>
  <si>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</si>
  <si>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</si>
  <si>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</si>
  <si>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</si>
  <si>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</si>
  <si>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</si>
  <si>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</si>
  <si>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</si>
  <si>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</si>
  <si>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</si>
  <si>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</si>
  <si>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</si>
  <si>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</si>
  <si>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</si>
  <si>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</si>
  <si>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</si>
  <si>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</si>
  <si>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</si>
  <si>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</si>
  <si>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</si>
  <si>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</si>
  <si>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</si>
  <si>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</si>
  <si>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</si>
  <si>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</si>
  <si>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</si>
  <si>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</si>
  <si>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</si>
  <si>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</si>
  <si>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</si>
  <si>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</si>
  <si>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</si>
  <si>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</si>
  <si>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</si>
  <si>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</si>
  <si>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</si>
  <si>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</si>
  <si>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</si>
  <si>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</si>
  <si>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</si>
  <si>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</si>
  <si>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</si>
  <si>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</si>
  <si>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</si>
  <si>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</si>
  <si>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</si>
  <si>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</si>
  <si>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</si>
  <si>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</si>
  <si>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</si>
  <si>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</si>
  <si>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</si>
  <si>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</si>
  <si>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</si>
  <si>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</si>
  <si>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</si>
  <si>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</si>
  <si>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</si>
  <si>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</si>
  <si>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</si>
  <si>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</si>
  <si>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</si>
  <si>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</si>
  <si>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</si>
  <si>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</si>
  <si>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</si>
  <si>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</si>
  <si>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</si>
  <si>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</si>
  <si>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</si>
  <si>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</si>
  <si>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</si>
  <si>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</si>
  <si>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</si>
  <si>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</si>
  <si>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</si>
  <si>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</si>
  <si>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</si>
  <si>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</si>
  <si>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</si>
  <si>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</si>
  <si>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</si>
  <si>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</si>
  <si>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</si>
  <si>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</si>
  <si>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</si>
  <si>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</si>
  <si>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</si>
  <si>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</si>
  <si>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</si>
  <si>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</si>
  <si>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</si>
  <si>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</si>
  <si>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</si>
  <si>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</si>
  <si>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</si>
  <si>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</si>
  <si>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</si>
  <si>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</si>
  <si>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</si>
  <si>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</si>
  <si>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</si>
  <si>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</si>
  <si>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</si>
  <si>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</si>
  <si>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</si>
  <si>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</si>
  <si>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</si>
  <si>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</si>
  <si>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</si>
  <si>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</si>
  <si>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</si>
  <si>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</si>
  <si>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</si>
  <si>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</si>
  <si>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</si>
  <si>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</si>
  <si>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</si>
  <si>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</si>
  <si>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</si>
  <si>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</si>
  <si>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</si>
  <si>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</si>
  <si>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</si>
  <si>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</si>
  <si>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</si>
  <si>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</si>
  <si>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</si>
  <si>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</si>
  <si>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</si>
  <si>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</si>
  <si>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</si>
  <si>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</si>
  <si>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</si>
  <si>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</si>
  <si>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</si>
  <si>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</si>
  <si>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</si>
  <si>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</si>
  <si>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</si>
  <si>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</si>
  <si>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</si>
  <si>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</si>
  <si>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</si>
  <si>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</si>
  <si>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</si>
  <si>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</si>
  <si>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</si>
  <si>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</si>
  <si>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</si>
  <si>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</si>
  <si>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</si>
  <si>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</si>
  <si>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</si>
  <si>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</si>
  <si>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</si>
  <si>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</si>
  <si>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</si>
  <si>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</si>
  <si>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</si>
  <si>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</si>
  <si>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</si>
  <si>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</si>
  <si>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</si>
  <si>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</si>
  <si>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</si>
  <si>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</si>
  <si>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</si>
  <si>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</si>
  <si>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</si>
  <si>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</si>
  <si>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</si>
  <si>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</si>
  <si>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</si>
  <si>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</si>
  <si>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</si>
  <si>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</si>
  <si>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</si>
  <si>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</si>
  <si>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</si>
  <si>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</si>
  <si>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</si>
  <si>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</si>
  <si>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</si>
  <si>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</si>
  <si>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</si>
  <si>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</si>
  <si>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</si>
  <si>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</si>
  <si>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</si>
  <si>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</si>
  <si>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</si>
  <si>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</si>
  <si>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</si>
  <si>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</si>
  <si>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</si>
  <si>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</si>
  <si>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</si>
  <si>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</si>
  <si>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</si>
  <si>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</si>
  <si>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</si>
  <si>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</si>
  <si>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</si>
  <si>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</si>
  <si>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</si>
  <si>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</si>
  <si>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</si>
  <si>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</si>
  <si>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</si>
  <si>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</si>
  <si>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</si>
  <si>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</si>
  <si>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</si>
  <si>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</si>
  <si>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</si>
  <si>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</si>
  <si>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</si>
  <si>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</si>
  <si>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</si>
  <si>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</si>
  <si>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</si>
  <si>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</si>
  <si>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</si>
  <si>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</si>
  <si>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</si>
  <si>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</si>
  <si>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</si>
  <si>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</si>
  <si>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</si>
  <si>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</si>
  <si>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</si>
  <si>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</si>
  <si>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</si>
  <si>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</si>
  <si>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</si>
  <si>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</si>
  <si>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</si>
  <si>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</si>
  <si>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</si>
  <si>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</si>
  <si>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</si>
  <si>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</si>
  <si>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</si>
  <si>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</si>
  <si>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</si>
  <si>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</si>
  <si>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</si>
  <si>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</si>
  <si>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</si>
  <si>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</si>
  <si>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</si>
  <si>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</si>
  <si>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</si>
  <si>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</si>
  <si>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</si>
  <si>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</si>
  <si>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</si>
  <si>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</si>
  <si>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</si>
  <si>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</si>
  <si>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</si>
  <si>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</si>
  <si>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</si>
  <si>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</si>
  <si>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</si>
  <si>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</si>
  <si>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</si>
  <si>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</si>
  <si>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</si>
  <si>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</si>
  <si>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</si>
  <si>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</si>
  <si>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</si>
  <si>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</si>
  <si>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</si>
  <si>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</si>
  <si>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</si>
  <si>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</si>
  <si>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</si>
  <si>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</si>
  <si>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</si>
  <si>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</si>
  <si>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</si>
  <si>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</si>
  <si>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</si>
  <si>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</si>
  <si>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</si>
  <si>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</si>
  <si>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</si>
  <si>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</si>
  <si>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</si>
  <si>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</si>
  <si>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</si>
  <si>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</si>
  <si>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</si>
  <si>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</si>
  <si>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</si>
  <si>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</si>
  <si>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</si>
  <si>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</si>
  <si>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</si>
  <si>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</si>
  <si>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</si>
  <si>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</si>
  <si>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</si>
  <si>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</si>
  <si>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</si>
  <si>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</si>
  <si>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</si>
  <si>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</si>
  <si>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</si>
  <si>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</si>
  <si>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</si>
  <si>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</si>
  <si>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</si>
  <si>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</si>
  <si>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</si>
  <si>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</si>
  <si>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</si>
  <si>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</si>
  <si>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</si>
  <si>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</si>
  <si>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</si>
  <si>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</si>
  <si>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</si>
  <si>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</si>
  <si>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</si>
  <si>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</si>
  <si>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</si>
  <si>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</si>
  <si>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</si>
  <si>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</si>
  <si>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</si>
  <si>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</si>
  <si>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</si>
  <si>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</si>
  <si>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</si>
  <si>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</si>
  <si>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</si>
  <si>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</si>
  <si>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</si>
  <si>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</si>
  <si>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</si>
  <si>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</si>
  <si>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</si>
  <si>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</si>
  <si>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</si>
  <si>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</si>
  <si>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</si>
  <si>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</si>
  <si>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</si>
  <si>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</si>
  <si>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</si>
  <si>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</si>
  <si>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</si>
  <si>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</si>
  <si>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</si>
  <si>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</si>
  <si>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</si>
  <si>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</si>
  <si>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</si>
  <si>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</si>
  <si>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</si>
  <si>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</si>
  <si>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</si>
  <si>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</si>
  <si>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</si>
  <si>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</si>
  <si>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</si>
  <si>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</si>
  <si>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</si>
  <si>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</si>
  <si>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</si>
  <si>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</si>
  <si>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</si>
  <si>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</si>
  <si>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</si>
  <si>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</si>
  <si>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</si>
  <si>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</si>
  <si>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</si>
  <si>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</si>
  <si>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</si>
  <si>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</si>
  <si>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</si>
  <si>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</si>
  <si>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</si>
  <si>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</si>
  <si>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</si>
  <si>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</si>
  <si>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</si>
  <si>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</si>
  <si>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</si>
  <si>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</si>
  <si>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</si>
  <si>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</si>
  <si>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</si>
  <si>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</si>
  <si>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</si>
  <si>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</si>
  <si>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</si>
  <si>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</si>
  <si>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</si>
  <si>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</si>
  <si>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</si>
  <si>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</si>
  <si>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</si>
  <si>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</si>
  <si>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</si>
  <si>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</si>
  <si>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</si>
  <si>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</si>
  <si>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</si>
  <si>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</si>
  <si>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</si>
  <si>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</si>
  <si>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</si>
  <si>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</si>
  <si>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</si>
  <si>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</si>
  <si>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</si>
  <si>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</si>
  <si>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</si>
  <si>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</si>
  <si>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</si>
  <si>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</si>
  <si>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</si>
  <si>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</si>
  <si>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</si>
  <si>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</si>
  <si>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</si>
  <si>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</si>
  <si>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</si>
  <si>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</si>
  <si>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</si>
  <si>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</si>
  <si>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</si>
  <si>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</si>
  <si>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</si>
  <si>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</si>
  <si>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</si>
  <si>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</si>
  <si>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</si>
  <si>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</si>
  <si>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</si>
  <si>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</si>
  <si>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</si>
  <si>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</si>
  <si>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</si>
  <si>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</si>
  <si>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</si>
  <si>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</si>
  <si>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</si>
  <si>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</si>
  <si>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</si>
  <si>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</si>
  <si>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</si>
  <si>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</si>
  <si>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</si>
  <si>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</si>
  <si>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</si>
  <si>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</si>
  <si>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</si>
  <si>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</si>
  <si>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</si>
  <si>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</si>
  <si>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</si>
  <si>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</si>
  <si>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</si>
  <si>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</si>
  <si>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</si>
  <si>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</si>
  <si>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</si>
  <si>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</si>
  <si>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</si>
  <si>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</si>
  <si>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</si>
  <si>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</si>
  <si>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</si>
  <si>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</si>
  <si>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</si>
  <si>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</si>
  <si>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</si>
  <si>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</si>
  <si>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</si>
  <si>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</si>
  <si>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</si>
  <si>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</si>
  <si>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</si>
  <si>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</si>
  <si>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</si>
  <si>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</si>
  <si>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</si>
  <si>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</si>
  <si>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</si>
  <si>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</si>
  <si>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</si>
  <si>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</si>
  <si>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</si>
  <si>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</si>
  <si>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</si>
  <si>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</si>
  <si>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</si>
  <si>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</si>
  <si>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</si>
  <si>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</si>
  <si>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</si>
  <si>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</si>
  <si>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</si>
  <si>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</si>
  <si>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</si>
  <si>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</si>
  <si>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</si>
  <si>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</si>
  <si>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</si>
  <si>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</si>
  <si>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</si>
  <si>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</si>
  <si>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</si>
  <si>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</si>
  <si>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</si>
  <si>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</si>
  <si>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</si>
  <si>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</si>
  <si>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</si>
  <si>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</si>
  <si>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</si>
  <si>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</si>
  <si>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</si>
  <si>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</si>
  <si>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</si>
  <si>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</si>
  <si>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</si>
  <si>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</si>
  <si>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</si>
  <si>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</si>
  <si>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</si>
  <si>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</si>
  <si>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</si>
  <si>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</si>
  <si>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</si>
  <si>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</si>
  <si>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</si>
  <si>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</si>
  <si>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</si>
  <si>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</si>
  <si>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</si>
  <si>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</si>
  <si>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</si>
  <si>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</si>
  <si>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</si>
  <si>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</si>
  <si>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</si>
  <si>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</si>
  <si>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</si>
  <si>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</si>
  <si>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</si>
  <si>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</si>
  <si>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</si>
  <si>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</si>
  <si>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</si>
  <si>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</si>
  <si>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</si>
  <si>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</si>
  <si>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</si>
  <si>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</si>
  <si>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</si>
  <si>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</si>
  <si>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</si>
  <si>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</si>
  <si>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</si>
  <si>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</si>
  <si>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</si>
  <si>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</si>
  <si>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</si>
  <si>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</si>
  <si>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</si>
  <si>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</si>
  <si>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</si>
  <si>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</si>
  <si>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</si>
  <si>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</si>
  <si>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</si>
  <si>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</si>
  <si>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</si>
  <si>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</si>
  <si>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</si>
  <si>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</si>
  <si>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</si>
  <si>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</si>
  <si>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</si>
  <si>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</si>
  <si>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</si>
  <si>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</si>
  <si>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</si>
  <si>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</si>
  <si>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</si>
  <si>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</si>
  <si>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</si>
  <si>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</si>
  <si>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</si>
  <si>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</si>
  <si>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</si>
  <si>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</si>
  <si>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</si>
  <si>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</si>
  <si>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</si>
  <si>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</si>
  <si>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</si>
  <si>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</si>
  <si>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</si>
  <si>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</si>
  <si>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</si>
  <si>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</si>
  <si>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</si>
  <si>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</si>
  <si>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</si>
  <si>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</si>
  <si>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</si>
  <si>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</si>
  <si>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</si>
  <si>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</si>
  <si>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</si>
  <si>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</si>
  <si>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</si>
  <si>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</si>
  <si>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</si>
  <si>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</si>
  <si>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</si>
  <si>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</si>
  <si>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</si>
  <si>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</si>
  <si>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</si>
  <si>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</si>
  <si>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</si>
  <si>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</si>
  <si>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</si>
  <si>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</si>
  <si>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</si>
  <si>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</si>
  <si>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</si>
  <si>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</si>
  <si>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</si>
  <si>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</si>
  <si>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</si>
  <si>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</si>
  <si>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</si>
  <si>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</si>
  <si>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</si>
  <si>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</si>
  <si>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</si>
  <si>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</si>
  <si>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</si>
  <si>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</si>
  <si>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</si>
  <si>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</si>
  <si>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</si>
  <si>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</si>
  <si>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</si>
  <si>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</si>
  <si>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</si>
  <si>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</si>
  <si>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</si>
  <si>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</si>
  <si>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</si>
  <si>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</si>
  <si>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</si>
  <si>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</si>
  <si>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</si>
  <si>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</si>
  <si>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</si>
  <si>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</si>
  <si>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</si>
  <si>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</si>
  <si>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</si>
  <si>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</si>
  <si>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</si>
  <si>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</si>
  <si>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</si>
  <si>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</si>
  <si>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</si>
  <si>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</si>
  <si>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</si>
  <si>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</si>
  <si>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</si>
  <si>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</si>
  <si>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</si>
  <si>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</si>
  <si>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</si>
  <si>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</si>
  <si>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</si>
  <si>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</si>
  <si>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</si>
  <si>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</si>
  <si>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</si>
  <si>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</si>
  <si>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</si>
  <si>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</si>
  <si>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</si>
  <si>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</si>
  <si>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</si>
  <si>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</si>
  <si>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</si>
  <si>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</si>
  <si>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</si>
  <si>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</si>
  <si>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</si>
  <si>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</si>
  <si>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</si>
  <si>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</si>
  <si>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</si>
  <si>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</si>
  <si>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</si>
  <si>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</si>
  <si>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</si>
  <si>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</si>
  <si>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</si>
  <si>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</si>
  <si>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</si>
  <si>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</si>
  <si>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</si>
  <si>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</si>
  <si>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</si>
  <si>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</si>
  <si>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</si>
  <si>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</si>
  <si>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</si>
  <si>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</si>
  <si>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</si>
  <si>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</si>
  <si>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</si>
  <si>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</si>
  <si>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</si>
  <si>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</si>
  <si>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</si>
  <si>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</si>
  <si>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</si>
  <si>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</si>
  <si>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</si>
  <si>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</si>
  <si>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</si>
  <si>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</si>
  <si>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</si>
  <si>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</si>
  <si>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</si>
  <si>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</si>
  <si>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</si>
  <si>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</si>
  <si>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</si>
  <si>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</si>
  <si>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</si>
  <si>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</si>
  <si>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</si>
  <si>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</si>
  <si>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</si>
  <si>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</si>
  <si>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</si>
  <si>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</si>
  <si>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</si>
  <si>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</si>
  <si>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</si>
  <si>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</si>
  <si>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</si>
  <si>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</si>
  <si>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</si>
  <si>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</si>
  <si>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</si>
  <si>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</si>
  <si>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</si>
  <si>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</si>
  <si>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</si>
  <si>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</si>
  <si>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</si>
  <si>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</si>
  <si>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</si>
  <si>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</si>
  <si>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</si>
  <si>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</si>
  <si>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</si>
  <si>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</si>
  <si>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</si>
  <si>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</si>
  <si>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</si>
  <si>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</si>
  <si>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</si>
  <si>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</si>
  <si>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</si>
  <si>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</si>
  <si>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</si>
  <si>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</si>
  <si>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</si>
  <si>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</si>
  <si>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</si>
  <si>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</si>
  <si>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</si>
  <si>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</si>
  <si>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</si>
  <si>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</si>
  <si>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</si>
  <si>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</si>
  <si>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</si>
  <si>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</si>
  <si>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</si>
  <si>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</si>
  <si>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</si>
  <si>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</si>
  <si>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</si>
  <si>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</si>
  <si>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</si>
  <si>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</si>
  <si>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</si>
  <si>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</si>
  <si>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</si>
  <si>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</si>
  <si>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</si>
  <si>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</si>
  <si>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</si>
  <si>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</si>
  <si>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</si>
  <si>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</si>
  <si>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</si>
  <si>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</si>
  <si>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</si>
  <si>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</si>
  <si>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</si>
  <si>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</si>
  <si>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</si>
  <si>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</si>
  <si>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</si>
  <si>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</si>
  <si>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</si>
  <si>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</si>
  <si>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</si>
  <si>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</si>
  <si>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</si>
  <si>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</si>
  <si>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</si>
  <si>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</si>
  <si>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</si>
  <si>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</si>
  <si>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</si>
  <si>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</si>
  <si>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</si>
  <si>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</si>
  <si>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</si>
  <si>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</si>
  <si>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</si>
  <si>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</si>
  <si>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</si>
  <si>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</si>
  <si>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</si>
  <si>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</si>
  <si>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</si>
  <si>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</si>
  <si>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</si>
  <si>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</si>
  <si>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</si>
  <si>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</si>
  <si>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</si>
  <si>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</si>
  <si>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</si>
  <si>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</si>
  <si>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</si>
  <si>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</si>
  <si>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</si>
  <si>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</si>
  <si>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</si>
  <si>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</si>
  <si>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</si>
  <si>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</si>
  <si>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</si>
  <si>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</si>
  <si>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</si>
  <si>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</si>
  <si>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</si>
  <si>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</si>
  <si>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</si>
  <si>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</si>
  <si>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</si>
  <si>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</si>
  <si>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</si>
  <si>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</si>
  <si>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</si>
  <si>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</si>
  <si>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</si>
  <si>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</si>
  <si>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</si>
  <si>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</si>
  <si>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</si>
  <si>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</si>
  <si>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</si>
  <si>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</si>
  <si>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</si>
  <si>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</si>
  <si>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</si>
  <si>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</si>
  <si>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</si>
  <si>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</si>
  <si>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</si>
  <si>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</si>
  <si>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</si>
  <si>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</si>
  <si>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</si>
  <si>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</si>
  <si>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</si>
  <si>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</si>
  <si>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</si>
  <si>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</si>
  <si>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</si>
  <si>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</si>
  <si>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</si>
  <si>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</si>
  <si>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</si>
  <si>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</si>
  <si>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</si>
  <si>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</si>
  <si>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</si>
  <si>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</si>
  <si>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</si>
  <si>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</si>
  <si>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</si>
  <si>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</si>
  <si>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</si>
  <si>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</si>
  <si>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</si>
  <si>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</si>
  <si>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</si>
  <si>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</si>
  <si>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</si>
  <si>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</si>
  <si>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</si>
  <si>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</si>
  <si>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</si>
  <si>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</si>
  <si>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</si>
  <si>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</si>
  <si>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</si>
  <si>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</si>
  <si>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</si>
  <si>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</si>
  <si>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</si>
  <si>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</si>
  <si>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</si>
  <si>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</si>
  <si>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</si>
  <si>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</si>
  <si>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</si>
  <si>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</si>
  <si>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</si>
  <si>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</si>
  <si>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</si>
  <si>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</si>
  <si>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</si>
  <si>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</si>
  <si>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</si>
  <si>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</si>
  <si>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</si>
  <si>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</si>
  <si>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</si>
  <si>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</si>
  <si>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</si>
  <si>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</si>
  <si>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</si>
  <si>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</si>
  <si>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</si>
  <si>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</si>
  <si>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</si>
  <si>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</si>
  <si>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</si>
  <si>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</si>
  <si>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</si>
  <si>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</si>
  <si>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</si>
  <si>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</si>
  <si>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</si>
  <si>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</si>
  <si>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</si>
  <si>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</si>
  <si>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</si>
  <si>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</si>
  <si>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</si>
  <si>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</si>
  <si>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</si>
  <si>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</si>
  <si>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</si>
  <si>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</si>
  <si>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</si>
  <si>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</si>
  <si>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</si>
  <si>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</si>
  <si>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</si>
  <si>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</si>
  <si>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</si>
  <si>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</si>
  <si>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</si>
  <si>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</si>
  <si>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</si>
  <si>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</si>
  <si>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</si>
  <si>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</si>
  <si>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</si>
  <si>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</si>
  <si>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</si>
  <si>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</si>
  <si>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</si>
  <si>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</si>
  <si>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</si>
  <si>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</si>
  <si>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</si>
  <si>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</si>
  <si>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</si>
  <si>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</si>
  <si>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</si>
  <si>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</si>
  <si>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</si>
  <si>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</si>
  <si>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</si>
  <si>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</si>
  <si>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</si>
  <si>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</si>
  <si>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</si>
  <si>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</si>
  <si>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</si>
  <si>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</si>
  <si>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</si>
  <si>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</si>
  <si>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</si>
  <si>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</si>
  <si>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</si>
  <si>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</si>
  <si>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</si>
  <si>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</si>
  <si>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</si>
  <si>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</si>
  <si>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</si>
  <si>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</si>
  <si>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</si>
  <si>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</si>
  <si>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</si>
  <si>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</si>
  <si>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</si>
  <si>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</si>
  <si>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</si>
  <si>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</si>
  <si>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</si>
  <si>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</si>
  <si>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</si>
  <si>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</si>
  <si>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</si>
  <si>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</si>
  <si>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</si>
  <si>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</si>
  <si>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</si>
  <si>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</si>
  <si>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</si>
  <si>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</si>
  <si>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</si>
  <si>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</si>
  <si>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</si>
  <si>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</si>
  <si>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</si>
  <si>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</si>
  <si>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</si>
  <si>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</si>
  <si>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</si>
  <si>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</si>
  <si>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</si>
  <si>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</si>
  <si>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</si>
  <si>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</si>
  <si>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</si>
  <si>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</si>
  <si>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</si>
  <si>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</si>
  <si>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</si>
  <si>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</si>
  <si>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</si>
  <si>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</si>
  <si>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</si>
  <si>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</si>
  <si>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</si>
  <si>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</si>
  <si>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</si>
  <si>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</si>
  <si>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</si>
  <si>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</si>
  <si>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</si>
  <si>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</si>
  <si>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</si>
  <si>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</si>
  <si>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</si>
  <si>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</si>
  <si>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</si>
  <si>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</si>
  <si>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</si>
  <si>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</si>
  <si>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</si>
  <si>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</si>
  <si>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</si>
  <si>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</si>
  <si>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</si>
  <si>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</si>
  <si>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</si>
  <si>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</si>
  <si>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</si>
  <si>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</si>
  <si>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</si>
  <si>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</si>
  <si>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</si>
  <si>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</si>
  <si>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</si>
  <si>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</si>
  <si>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</si>
  <si>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</si>
  <si>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</si>
  <si>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</si>
  <si>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</si>
  <si>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</si>
  <si>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</si>
  <si>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</si>
  <si>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</si>
  <si>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</si>
  <si>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</si>
  <si>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</si>
  <si>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</si>
  <si>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</si>
  <si>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</si>
  <si>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</si>
  <si>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</si>
  <si>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</si>
  <si>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</si>
  <si>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</si>
  <si>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</si>
  <si>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</si>
  <si>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</si>
  <si>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</si>
  <si>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</si>
  <si>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</si>
  <si>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</si>
  <si>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</si>
  <si>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</si>
  <si>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</si>
  <si>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</si>
  <si>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</si>
  <si>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</si>
  <si>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</si>
  <si>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</si>
  <si>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</si>
  <si>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</si>
  <si>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</si>
  <si>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</si>
  <si>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</si>
  <si>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</si>
  <si>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</si>
  <si>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</si>
  <si>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</si>
  <si>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</si>
  <si>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</si>
  <si>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</si>
  <si>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</si>
  <si>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</si>
  <si>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</si>
  <si>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</si>
  <si>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</si>
  <si>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</si>
  <si>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</si>
  <si>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</si>
  <si>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</si>
  <si>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</si>
  <si>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</si>
  <si>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</si>
  <si>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</si>
  <si>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</si>
  <si>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</si>
  <si>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</si>
  <si>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</si>
  <si>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</si>
  <si>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</si>
  <si>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</si>
  <si>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</si>
  <si>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</si>
  <si>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</si>
  <si>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</si>
  <si>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</si>
  <si>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</si>
  <si>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</si>
  <si>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</si>
  <si>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</si>
  <si>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</si>
  <si>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</si>
  <si>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</si>
  <si>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</si>
  <si>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</si>
  <si>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</si>
  <si>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</si>
  <si>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</si>
  <si>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</si>
  <si>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</si>
  <si>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</si>
  <si>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</si>
  <si>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</si>
  <si>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</si>
  <si>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</si>
  <si>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</si>
  <si>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</si>
  <si>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</si>
  <si>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</si>
  <si>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</si>
  <si>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</si>
  <si>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</si>
  <si>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</si>
  <si>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</si>
  <si>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</si>
  <si>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</si>
  <si>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</si>
  <si>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</si>
  <si>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</si>
  <si>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</si>
  <si>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</si>
  <si>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</si>
  <si>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</si>
  <si>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</si>
  <si>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</si>
  <si>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</si>
  <si>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</si>
  <si>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</si>
  <si>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</si>
  <si>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</si>
  <si>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</si>
  <si>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</si>
  <si>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</si>
  <si>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</si>
  <si>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</si>
  <si>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</si>
  <si>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</si>
  <si>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</si>
  <si>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</si>
  <si>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</si>
  <si>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</si>
  <si>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</si>
  <si>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</si>
  <si>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</si>
  <si>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</si>
  <si>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</si>
  <si>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</si>
  <si>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</si>
  <si>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</si>
  <si>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</si>
  <si>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</si>
  <si>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</si>
  <si>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</si>
  <si>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</si>
  <si>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</si>
  <si>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</si>
  <si>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</si>
  <si>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</si>
  <si>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</si>
  <si>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</si>
  <si>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</si>
  <si>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</si>
  <si>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</si>
  <si>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</si>
  <si>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</si>
  <si>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</si>
  <si>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</si>
  <si>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</si>
  <si>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</si>
  <si>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</si>
  <si>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</si>
  <si>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</si>
  <si>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</si>
  <si>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</si>
  <si>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</si>
  <si>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</si>
  <si>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</si>
  <si>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</si>
  <si>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</si>
  <si>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</si>
  <si>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</si>
  <si>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</si>
  <si>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</si>
  <si>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</si>
  <si>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</si>
  <si>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</si>
  <si>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</si>
  <si>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</si>
  <si>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</si>
  <si>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</si>
  <si>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</si>
  <si>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</si>
  <si>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</si>
  <si>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</si>
  <si>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</si>
  <si>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</si>
  <si>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</si>
  <si>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</si>
  <si>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</si>
  <si>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</si>
  <si>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</si>
  <si>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</si>
  <si>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</si>
  <si>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</si>
  <si>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</si>
  <si>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</si>
  <si>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</si>
  <si>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</si>
  <si>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</si>
  <si>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</si>
  <si>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</si>
  <si>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</si>
  <si>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</si>
  <si>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</si>
  <si>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</si>
  <si>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</si>
  <si>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</si>
  <si>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</si>
  <si>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</si>
  <si>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</si>
  <si>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</si>
  <si>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</si>
  <si>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</si>
  <si>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</si>
  <si>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</si>
  <si>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</si>
  <si>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</si>
  <si>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</si>
  <si>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</si>
  <si>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</si>
  <si>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</si>
  <si>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</si>
  <si>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</si>
  <si>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</si>
  <si>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</si>
  <si>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</si>
  <si>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</si>
  <si>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</si>
  <si>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</si>
  <si>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</si>
  <si>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</si>
  <si>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</si>
  <si>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</si>
  <si>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</si>
  <si>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</si>
  <si>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</si>
  <si>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</si>
  <si>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</si>
  <si>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</si>
  <si>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</si>
  <si>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</si>
  <si>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</si>
  <si>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</si>
  <si>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</si>
  <si>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</si>
  <si>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</si>
  <si>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</si>
  <si>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</si>
  <si>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</si>
  <si>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</si>
  <si>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</si>
  <si>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</si>
  <si>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</si>
  <si>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</si>
  <si>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</si>
  <si>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</si>
  <si>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</si>
  <si>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</si>
  <si>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</si>
  <si>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</si>
  <si>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</si>
  <si>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</si>
  <si>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</si>
  <si>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</si>
  <si>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</si>
  <si>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</si>
  <si>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</si>
  <si>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</si>
  <si>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</si>
  <si>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</si>
  <si>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</si>
  <si>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</si>
  <si>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</si>
  <si>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</si>
  <si>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</si>
  <si>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</si>
  <si>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</si>
  <si>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</si>
  <si>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</si>
  <si>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</si>
  <si>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</si>
  <si>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</si>
  <si>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</si>
  <si>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</si>
  <si>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</si>
  <si>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</si>
  <si>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</si>
  <si>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</si>
  <si>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</si>
  <si>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</si>
  <si>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</si>
  <si>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</si>
  <si>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</si>
  <si>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</si>
  <si>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</si>
  <si>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</si>
  <si>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</si>
  <si>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</si>
  <si>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</si>
  <si>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</si>
  <si>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</si>
  <si>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</si>
  <si>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</si>
  <si>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</si>
  <si>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</si>
  <si>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</si>
  <si>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</si>
  <si>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</si>
  <si>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</si>
  <si>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</si>
  <si>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</si>
  <si>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</si>
  <si>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</si>
  <si>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</si>
  <si>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</si>
  <si>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</si>
  <si>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</si>
  <si>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</si>
  <si>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</si>
  <si>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</si>
  <si>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</si>
  <si>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</si>
  <si>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</si>
  <si>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</si>
  <si>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</si>
  <si>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</si>
  <si>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</si>
  <si>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</si>
  <si>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</si>
  <si>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</si>
  <si>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</si>
  <si>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</si>
  <si>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</si>
  <si>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</si>
  <si>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</si>
  <si>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</si>
  <si>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</si>
  <si>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</si>
  <si>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</si>
  <si>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</si>
  <si>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</si>
  <si>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</si>
  <si>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</si>
  <si>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</si>
  <si>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</si>
  <si>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</si>
  <si>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</si>
  <si>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</si>
  <si>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</si>
  <si>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</si>
  <si>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</si>
  <si>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</si>
  <si>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</si>
  <si>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</si>
  <si>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</si>
  <si>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</si>
  <si>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</si>
  <si>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</si>
  <si>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</si>
  <si>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</si>
  <si>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</si>
  <si>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</si>
  <si>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</si>
  <si>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</si>
  <si>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</si>
  <si>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</si>
  <si>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</si>
  <si>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</si>
  <si>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</si>
  <si>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</si>
  <si>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</si>
  <si>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</si>
  <si>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</si>
  <si>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</si>
  <si>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</si>
  <si>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</si>
  <si>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</si>
  <si>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</si>
  <si>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</si>
  <si>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</si>
  <si>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</si>
  <si>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</si>
  <si>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</si>
  <si>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</si>
  <si>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</si>
  <si>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</si>
  <si>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</si>
  <si>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</si>
  <si>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</si>
  <si>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</si>
  <si>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</si>
  <si>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</si>
  <si>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</si>
  <si>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</si>
  <si>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</si>
  <si>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</si>
  <si>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</si>
  <si>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</si>
  <si>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</si>
  <si>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</si>
  <si>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</si>
  <si>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</si>
  <si>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</si>
  <si>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</si>
  <si>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</si>
  <si>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</si>
  <si>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</si>
  <si>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</si>
  <si>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</si>
  <si>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</si>
  <si>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</si>
  <si>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</si>
  <si>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</si>
  <si>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</si>
  <si>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</si>
  <si>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</si>
  <si>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</si>
  <si>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</si>
  <si>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</si>
  <si>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</si>
  <si>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</si>
  <si>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</si>
  <si>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</si>
  <si>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</si>
  <si>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</si>
  <si>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</si>
  <si>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</si>
  <si>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</si>
  <si>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</si>
  <si>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</si>
  <si>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</si>
  <si>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</si>
  <si>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</si>
  <si>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</si>
  <si>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</si>
  <si>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</si>
  <si>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</si>
  <si>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</si>
  <si>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</si>
  <si>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</si>
  <si>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</si>
  <si>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</si>
  <si>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</si>
  <si>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</si>
  <si>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</si>
  <si>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</si>
  <si>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</si>
  <si>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</si>
  <si>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</si>
  <si>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</si>
  <si>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</si>
  <si>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</si>
  <si>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</si>
  <si>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</si>
  <si>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</si>
  <si>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</si>
  <si>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</si>
  <si>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</si>
  <si>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</si>
  <si>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</si>
  <si>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</si>
  <si>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</si>
  <si>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</si>
  <si>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</si>
  <si>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</si>
  <si>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</si>
  <si>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</si>
  <si>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</si>
  <si>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</si>
  <si>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</si>
  <si>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</si>
  <si>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</si>
  <si>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</si>
  <si>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</si>
  <si>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</si>
  <si>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</si>
  <si>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</si>
  <si>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</si>
  <si>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</si>
  <si>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</si>
  <si>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</si>
  <si>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</si>
  <si>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</si>
  <si>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</si>
  <si>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</si>
  <si>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</si>
  <si>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</si>
  <si>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</si>
  <si>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</si>
  <si>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</si>
  <si>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</si>
  <si>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</si>
  <si>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</si>
  <si>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</si>
  <si>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</si>
  <si>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</si>
  <si>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</si>
  <si>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</si>
  <si>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</si>
  <si>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</si>
  <si>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</si>
  <si>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</si>
  <si>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</si>
  <si>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</si>
  <si>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</si>
  <si>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</si>
  <si>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</si>
  <si>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</si>
  <si>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</si>
  <si>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</si>
  <si>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</si>
  <si>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</si>
  <si>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</si>
  <si>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</si>
  <si>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</si>
  <si>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</si>
  <si>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</si>
  <si>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</si>
  <si>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</si>
  <si>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</si>
  <si>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</si>
  <si>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</si>
  <si>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</si>
  <si>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</si>
  <si>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</si>
  <si>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</si>
  <si>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</si>
  <si>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</si>
  <si>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</si>
  <si>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</si>
  <si>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</si>
  <si>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</si>
  <si>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</si>
  <si>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</si>
  <si>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</si>
  <si>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</si>
  <si>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</si>
  <si>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</si>
  <si>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</si>
  <si>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</si>
  <si>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</si>
  <si>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</si>
  <si>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</si>
  <si>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</si>
  <si>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</si>
  <si>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</si>
  <si>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</si>
  <si>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</si>
  <si>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</si>
  <si>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</si>
  <si>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</si>
  <si>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</si>
  <si>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</si>
  <si>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</si>
  <si>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</si>
  <si>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</si>
  <si>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</si>
  <si>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</si>
  <si>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</si>
  <si>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</si>
  <si>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</si>
  <si>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</si>
  <si>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</si>
  <si>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</si>
  <si>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</si>
  <si>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</si>
  <si>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</si>
  <si>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</si>
  <si>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</si>
  <si>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</si>
  <si>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</si>
  <si>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</si>
  <si>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</si>
  <si>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</si>
  <si>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</si>
  <si>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</si>
  <si>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</si>
  <si>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</si>
  <si>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</si>
  <si>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</si>
  <si>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</si>
  <si>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</si>
  <si>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</si>
  <si>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</si>
  <si>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</si>
  <si>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</si>
  <si>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</si>
  <si>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</si>
  <si>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</si>
  <si>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</si>
  <si>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</si>
  <si>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</si>
  <si>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</si>
  <si>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</si>
  <si>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</si>
  <si>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</si>
  <si>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</si>
  <si>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</si>
  <si>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</si>
  <si>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</si>
  <si>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</si>
  <si>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</si>
  <si>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</si>
  <si>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</si>
  <si>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</si>
  <si>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</si>
  <si>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</si>
  <si>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</si>
  <si>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</si>
  <si>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</si>
  <si>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</si>
  <si>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</si>
  <si>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</si>
  <si>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</si>
  <si>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</si>
  <si>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</si>
  <si>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</si>
  <si>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</si>
  <si>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</si>
  <si>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</si>
  <si>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</si>
  <si>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</si>
  <si>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</si>
  <si>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</si>
  <si>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</si>
  <si>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</si>
  <si>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</si>
  <si>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</si>
  <si>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</si>
  <si>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</si>
  <si>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</si>
  <si>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</si>
  <si>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</si>
  <si>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</si>
  <si>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</si>
  <si>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</si>
  <si>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</si>
  <si>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</si>
  <si>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</si>
  <si>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</si>
  <si>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</si>
  <si>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</si>
  <si>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</si>
  <si>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</si>
  <si>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</si>
  <si>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</si>
  <si>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</si>
  <si>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</si>
  <si>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</si>
  <si>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</si>
  <si>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</si>
  <si>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</si>
  <si>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</si>
  <si>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</si>
  <si>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</si>
  <si>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</si>
  <si>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</si>
  <si>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</si>
  <si>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</si>
  <si>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</si>
  <si>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</si>
  <si>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</si>
  <si>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</si>
  <si>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</si>
  <si>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</si>
  <si>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</si>
  <si>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</si>
  <si>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</si>
  <si>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</si>
  <si>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</si>
  <si>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</si>
  <si>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</si>
  <si>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</si>
  <si>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</si>
  <si>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</si>
  <si>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</si>
  <si>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</si>
  <si>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</si>
  <si>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</si>
  <si>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</si>
  <si>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</si>
  <si>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</si>
  <si>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</si>
  <si>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</si>
  <si>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</si>
  <si>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</si>
  <si>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</si>
  <si>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</si>
  <si>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</si>
  <si>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</si>
  <si>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</si>
  <si>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</si>
  <si>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</si>
  <si>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</si>
  <si>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</si>
  <si>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</si>
  <si>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</si>
  <si>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</si>
  <si>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</si>
  <si>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</si>
  <si>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</si>
  <si>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</si>
  <si>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</si>
  <si>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</si>
  <si>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</si>
  <si>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</si>
  <si>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</si>
  <si>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</si>
  <si>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</si>
  <si>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</si>
  <si>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</si>
  <si>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</si>
  <si>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</si>
  <si>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</si>
  <si>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</si>
  <si>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</si>
  <si>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</si>
  <si>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</si>
  <si>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</si>
  <si>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</si>
  <si>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</si>
  <si>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</si>
  <si>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</si>
  <si>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</si>
  <si>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</si>
  <si>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</si>
  <si>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</si>
  <si>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</si>
  <si>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</si>
  <si>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</si>
  <si>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</si>
  <si>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</si>
  <si>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</si>
  <si>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</si>
  <si>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</si>
  <si>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</si>
  <si>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</si>
  <si>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</si>
  <si>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</si>
  <si>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</si>
  <si>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</si>
  <si>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</si>
  <si>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</si>
  <si>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</si>
  <si>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</si>
  <si>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</si>
  <si>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</si>
  <si>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</si>
  <si>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</si>
  <si>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</si>
  <si>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</si>
  <si>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</si>
  <si>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</si>
  <si>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</si>
  <si>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</si>
  <si>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</si>
  <si>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</si>
  <si>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</si>
  <si>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</si>
  <si>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</si>
  <si>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</si>
  <si>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</si>
  <si>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</si>
  <si>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</si>
  <si>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</si>
  <si>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</si>
  <si>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</si>
  <si>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</si>
  <si>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</si>
  <si>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</si>
  <si>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</si>
  <si>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</si>
  <si>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</si>
  <si>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</si>
  <si>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</si>
  <si>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</si>
  <si>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</si>
  <si>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</si>
  <si>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</si>
  <si>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</si>
  <si>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</si>
  <si>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</si>
  <si>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</si>
  <si>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</si>
  <si>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</si>
  <si>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</si>
  <si>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</si>
  <si>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</si>
  <si>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</si>
  <si>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</si>
  <si>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</si>
  <si>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</si>
  <si>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</si>
  <si>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</si>
  <si>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</si>
  <si>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</si>
  <si>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</si>
  <si>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</si>
  <si>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</si>
  <si>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</si>
  <si>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</si>
  <si>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</si>
  <si>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</si>
  <si>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</si>
  <si>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</si>
  <si>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</si>
  <si>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</si>
  <si>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</si>
  <si>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</si>
  <si>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</si>
  <si>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</si>
  <si>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</si>
  <si>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</si>
  <si>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</si>
  <si>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</si>
  <si>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</si>
  <si>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</si>
  <si>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</si>
  <si>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</si>
  <si>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</si>
  <si>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</si>
  <si>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</si>
  <si>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</si>
  <si>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</si>
  <si>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</si>
  <si>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</si>
  <si>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</si>
  <si>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</si>
  <si>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</si>
  <si>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</si>
  <si>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</si>
  <si>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</si>
  <si>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</si>
  <si>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</si>
  <si>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</si>
  <si>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</si>
  <si>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</si>
  <si>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</si>
  <si>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</si>
  <si>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</si>
  <si>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</si>
  <si>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</si>
  <si>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</si>
  <si>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</si>
  <si>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</si>
  <si>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</si>
  <si>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</si>
  <si>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</si>
  <si>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</si>
  <si>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</si>
  <si>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</si>
  <si>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</si>
  <si>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</si>
  <si>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</si>
  <si>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</si>
  <si>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</si>
  <si>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</si>
  <si>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</si>
  <si>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</si>
  <si>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</si>
  <si>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</si>
  <si>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</si>
  <si>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</si>
  <si>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</si>
  <si>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</si>
  <si>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</si>
  <si>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</si>
  <si>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</si>
  <si>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</si>
  <si>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</si>
  <si>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</si>
  <si>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</si>
  <si>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</si>
  <si>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</si>
  <si>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</si>
  <si>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</si>
  <si>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</si>
  <si>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</si>
  <si>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</si>
  <si>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</si>
  <si>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</si>
  <si>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</si>
  <si>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</si>
  <si>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</si>
  <si>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</si>
  <si>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</si>
  <si>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</si>
  <si>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</si>
  <si>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</si>
  <si>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</si>
  <si>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</si>
  <si>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</si>
  <si>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</si>
  <si>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</si>
  <si>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</si>
  <si>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</si>
  <si>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</si>
  <si>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</si>
  <si>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</si>
  <si>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</si>
  <si>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</si>
  <si>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</si>
  <si>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</si>
  <si>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</si>
  <si>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</si>
  <si>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</si>
  <si>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</si>
  <si>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</si>
  <si>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</si>
  <si>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</si>
  <si>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</si>
  <si>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</si>
  <si>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</si>
  <si>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</si>
  <si>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</si>
  <si>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</si>
  <si>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</si>
  <si>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</si>
  <si>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</si>
  <si>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</si>
  <si>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</si>
  <si>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</si>
  <si>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</si>
  <si>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</si>
  <si>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</si>
  <si>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</si>
  <si>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</si>
  <si>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</si>
  <si>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</si>
  <si>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</si>
  <si>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</si>
  <si>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</si>
  <si>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</si>
  <si>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</si>
  <si>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</si>
  <si>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</si>
  <si>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</si>
  <si>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</si>
  <si>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</si>
  <si>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</si>
  <si>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</si>
  <si>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</si>
  <si>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</si>
  <si>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</si>
  <si>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</si>
  <si>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</si>
  <si>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</si>
  <si>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</si>
  <si>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</si>
  <si>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</si>
  <si>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</si>
  <si>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</si>
  <si>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</si>
  <si>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</si>
  <si>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</si>
  <si>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</si>
  <si>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</si>
  <si>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</si>
  <si>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</si>
  <si>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</si>
  <si>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</si>
  <si>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</si>
  <si>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</si>
  <si>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</si>
  <si>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</si>
  <si>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</si>
  <si>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</si>
  <si>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</si>
  <si>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</si>
  <si>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</si>
  <si>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</si>
  <si>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</si>
  <si>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</si>
  <si>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</si>
  <si>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</si>
  <si>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</si>
  <si>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</si>
  <si>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</si>
  <si>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</si>
  <si>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</si>
  <si>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</si>
  <si>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</si>
  <si>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</si>
  <si>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</si>
  <si>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</si>
  <si>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</si>
  <si>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</si>
  <si>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</si>
  <si>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</si>
  <si>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</si>
  <si>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</si>
  <si>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</si>
  <si>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</si>
  <si>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</si>
  <si>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</si>
  <si>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</si>
  <si>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</si>
  <si>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</si>
  <si>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</si>
  <si>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</si>
  <si>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</si>
  <si>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</si>
  <si>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</si>
  <si>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</si>
  <si>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</si>
  <si>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</si>
  <si>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</si>
  <si>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</si>
  <si>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</si>
  <si>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</si>
  <si>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</si>
  <si>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</si>
  <si>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</si>
  <si>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</si>
  <si>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</si>
  <si>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</si>
  <si>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</si>
  <si>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</si>
  <si>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</si>
  <si>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</si>
  <si>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</si>
  <si>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</si>
  <si>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</si>
  <si>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</si>
  <si>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</si>
  <si>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</si>
  <si>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</si>
  <si>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</si>
  <si>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</si>
  <si>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</si>
  <si>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</si>
  <si>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</si>
  <si>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</si>
  <si>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</si>
  <si>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</si>
  <si>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</si>
  <si>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</si>
  <si>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</si>
  <si>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</si>
  <si>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</si>
  <si>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</si>
  <si>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</si>
  <si>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</si>
  <si>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</si>
  <si>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</si>
  <si>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</si>
  <si>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</si>
  <si>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</si>
  <si>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</si>
  <si>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</si>
  <si>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</si>
  <si>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</si>
  <si>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</si>
  <si>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</si>
  <si>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</si>
  <si>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</si>
  <si>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</si>
  <si>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</si>
  <si>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</si>
  <si>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</si>
  <si>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</si>
  <si>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</si>
  <si>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</si>
  <si>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</si>
  <si>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</si>
  <si>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</si>
  <si>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</si>
  <si>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</si>
  <si>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</si>
  <si>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</si>
  <si>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</si>
  <si>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</si>
  <si>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</si>
  <si>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</si>
  <si>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</si>
  <si>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</si>
  <si>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</si>
  <si>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</si>
  <si>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</si>
  <si>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</si>
  <si>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</si>
  <si>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</si>
  <si>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</si>
  <si>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</si>
  <si>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</si>
  <si>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</si>
  <si>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</si>
  <si>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</si>
  <si>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</si>
  <si>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</si>
  <si>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</si>
  <si>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</si>
  <si>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</si>
  <si>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</si>
  <si>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</si>
  <si>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</si>
  <si>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</si>
  <si>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</si>
  <si>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</si>
  <si>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</si>
  <si>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</si>
  <si>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</si>
  <si>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</si>
  <si>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</si>
  <si>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</si>
  <si>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</si>
  <si>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</si>
  <si>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</si>
  <si>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</si>
  <si>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</si>
  <si>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</si>
  <si>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</si>
  <si>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</si>
  <si>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</si>
  <si>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</si>
  <si>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</si>
  <si>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</si>
  <si>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</si>
  <si>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</si>
  <si>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</si>
  <si>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</si>
  <si>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</si>
  <si>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</si>
  <si>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</si>
  <si>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</si>
  <si>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</si>
  <si>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</si>
  <si>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</si>
  <si>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</si>
  <si>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</si>
  <si>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</si>
  <si>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</si>
  <si>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</si>
  <si>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</si>
  <si>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</si>
  <si>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</si>
  <si>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</si>
  <si>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</si>
  <si>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</si>
  <si>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</si>
  <si>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</si>
  <si>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</si>
  <si>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</si>
  <si>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</si>
  <si>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</si>
  <si>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</si>
  <si>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</si>
  <si>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</si>
  <si>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</si>
  <si>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</si>
  <si>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</si>
  <si>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</si>
  <si>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</si>
  <si>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</si>
  <si>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</si>
  <si>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</si>
  <si>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</si>
  <si>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</si>
  <si>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</si>
  <si>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</si>
  <si>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</si>
  <si>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</si>
  <si>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</si>
  <si>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</si>
  <si>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</si>
  <si>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</si>
  <si>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</si>
  <si>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</si>
  <si>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</si>
  <si>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</si>
  <si>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</si>
  <si>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</si>
  <si>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</si>
  <si>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</si>
  <si>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</si>
  <si>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</si>
  <si>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</si>
  <si>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</si>
  <si>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</si>
  <si>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</si>
  <si>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</si>
  <si>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</si>
  <si>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</si>
  <si>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</si>
  <si>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</si>
  <si>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</si>
  <si>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</si>
  <si>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</si>
  <si>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</si>
  <si>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</si>
  <si>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</si>
  <si>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</si>
  <si>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</si>
  <si>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</si>
  <si>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</si>
  <si>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</si>
  <si>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</si>
  <si>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</si>
  <si>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</si>
  <si>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</si>
  <si>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</si>
  <si>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</si>
  <si>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</si>
  <si>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</si>
  <si>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</si>
  <si>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</si>
  <si>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</si>
  <si>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</si>
  <si>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</si>
  <si>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</si>
  <si>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</si>
  <si>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</si>
  <si>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</si>
  <si>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</si>
  <si>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</si>
  <si>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</si>
  <si>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</si>
  <si>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</si>
  <si>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</si>
  <si>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</si>
  <si>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</si>
  <si>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</si>
  <si>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</si>
  <si>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</si>
  <si>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</si>
  <si>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</si>
  <si>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</si>
  <si>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</si>
  <si>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</si>
  <si>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</si>
  <si>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</si>
  <si>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</si>
  <si>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</si>
  <si>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</si>
  <si>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</si>
  <si>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</si>
  <si>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</si>
  <si>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</si>
  <si>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</si>
  <si>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</si>
  <si>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</si>
  <si>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</si>
  <si>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</si>
  <si>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</si>
  <si>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</si>
  <si>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</si>
  <si>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</si>
  <si>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</si>
  <si>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</si>
  <si>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</si>
  <si>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</si>
  <si>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</si>
  <si>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</si>
  <si>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</si>
  <si>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</si>
  <si>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</si>
  <si>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</si>
  <si>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</si>
  <si>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</si>
  <si>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</si>
  <si>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</si>
  <si>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</si>
  <si>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</si>
  <si>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</si>
  <si>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</si>
  <si>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</si>
  <si>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</si>
  <si>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</si>
  <si>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</si>
  <si>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</si>
  <si>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</si>
  <si>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</si>
  <si>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</si>
  <si>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</si>
  <si>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</si>
  <si>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</si>
  <si>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</si>
  <si>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</si>
  <si>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</si>
  <si>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</si>
  <si>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</si>
  <si>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</si>
  <si>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</si>
  <si>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</si>
  <si>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</si>
  <si>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</si>
  <si>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</si>
  <si>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</si>
  <si>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</si>
  <si>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</si>
  <si>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</si>
  <si>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</si>
  <si>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</si>
  <si>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</si>
  <si>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</si>
  <si>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</si>
  <si>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</si>
  <si>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</si>
  <si>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</si>
  <si>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</si>
  <si>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</si>
  <si>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</si>
  <si>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</si>
  <si>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</si>
  <si>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</si>
  <si>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</si>
  <si>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</si>
  <si>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</si>
  <si>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</si>
  <si>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</si>
  <si>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</si>
  <si>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</si>
  <si>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</si>
  <si>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</si>
  <si>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</si>
  <si>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</si>
  <si>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</si>
  <si>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</si>
  <si>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</si>
  <si>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</si>
  <si>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</si>
  <si>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</si>
  <si>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</si>
  <si>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</si>
  <si>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</si>
  <si>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</si>
  <si>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</si>
  <si>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</si>
  <si>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</si>
  <si>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</si>
  <si>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</si>
  <si>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</si>
  <si>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</si>
  <si>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</si>
  <si>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</si>
  <si>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</si>
  <si>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</si>
  <si>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</si>
  <si>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</si>
  <si>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</si>
  <si>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</si>
  <si>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</si>
  <si>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</si>
  <si>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</si>
  <si>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</si>
  <si>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</si>
  <si>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</si>
  <si>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</si>
  <si>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</si>
  <si>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</si>
  <si>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</si>
  <si>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</si>
  <si>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</si>
  <si>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</si>
  <si>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</si>
  <si>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</si>
  <si>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</si>
  <si>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</si>
  <si>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</si>
  <si>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</si>
  <si>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</si>
  <si>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</si>
  <si>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</si>
  <si>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</si>
  <si>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</si>
  <si>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</si>
  <si>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</si>
  <si>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</si>
  <si>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</si>
  <si>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</si>
  <si>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</si>
  <si>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</si>
  <si>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</si>
  <si>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</si>
  <si>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</si>
  <si>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</si>
  <si>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</si>
  <si>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</si>
  <si>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</si>
  <si>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</si>
  <si>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</si>
  <si>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</si>
  <si>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</si>
  <si>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</si>
  <si>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</si>
  <si>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</si>
  <si>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</si>
  <si>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</si>
  <si>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</si>
  <si>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</si>
  <si>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</si>
  <si>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</si>
  <si>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</si>
  <si>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</si>
  <si>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</si>
  <si>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</si>
  <si>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</si>
  <si>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</si>
  <si>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</si>
  <si>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</si>
  <si>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</si>
  <si>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</si>
  <si>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</si>
  <si>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</si>
  <si>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</si>
  <si>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</si>
  <si>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</si>
  <si>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</si>
  <si>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</si>
  <si>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</si>
  <si>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</si>
  <si>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</si>
  <si>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</si>
  <si>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</si>
  <si>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</si>
  <si>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</si>
  <si>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</si>
  <si>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</si>
  <si>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</si>
  <si>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</si>
  <si>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</si>
  <si>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</si>
  <si>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</si>
  <si>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</si>
  <si>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</si>
  <si>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</si>
  <si>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</si>
  <si>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</si>
  <si>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</si>
  <si>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</si>
  <si>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</si>
  <si>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</si>
  <si>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</si>
  <si>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</si>
  <si>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</si>
  <si>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</si>
  <si>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</si>
  <si>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</si>
  <si>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</si>
  <si>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</si>
  <si>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</si>
  <si>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</si>
  <si>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</si>
  <si>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</si>
  <si>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</si>
  <si>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</si>
  <si>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</si>
  <si>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</si>
  <si>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</si>
  <si>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</si>
  <si>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</si>
  <si>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</si>
  <si>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</si>
  <si>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</si>
  <si>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</si>
  <si>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</si>
  <si>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</si>
  <si>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</si>
  <si>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</si>
  <si>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</si>
  <si>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</si>
  <si>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</si>
  <si>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</si>
  <si>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</si>
  <si>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</si>
  <si>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</si>
  <si>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</si>
  <si>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</si>
  <si>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</si>
  <si>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</si>
  <si>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</si>
  <si>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</si>
  <si>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</si>
  <si>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</si>
  <si>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</si>
  <si>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</si>
  <si>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</si>
  <si>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</si>
  <si>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</si>
  <si>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</si>
  <si>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</si>
  <si>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</si>
  <si>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</si>
  <si>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</si>
  <si>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</si>
  <si>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</si>
  <si>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</si>
  <si>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</si>
  <si>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</si>
  <si>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</si>
  <si>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</si>
  <si>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</si>
  <si>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</si>
  <si>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</si>
  <si>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</si>
  <si>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</si>
  <si>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</si>
  <si>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</si>
  <si>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</si>
  <si>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</si>
  <si>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</si>
  <si>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</si>
  <si>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</si>
  <si>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</si>
  <si>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</si>
  <si>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</si>
  <si>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</si>
  <si>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</si>
  <si>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</si>
  <si>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</si>
  <si>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</si>
  <si>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</si>
  <si>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</si>
  <si>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</si>
  <si>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</si>
  <si>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</si>
  <si>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</si>
  <si>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</si>
  <si>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</si>
  <si>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</si>
  <si>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</si>
  <si>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</si>
  <si>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</si>
  <si>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</si>
  <si>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</si>
  <si>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</si>
  <si>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</si>
  <si>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</si>
  <si>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</si>
  <si>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</si>
  <si>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</si>
  <si>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</si>
  <si>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</si>
  <si>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</si>
  <si>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</si>
  <si>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</si>
  <si>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</si>
  <si>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</si>
  <si>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</si>
  <si>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</si>
  <si>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</si>
  <si>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</si>
  <si>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</si>
  <si>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</si>
  <si>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</si>
  <si>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</si>
  <si>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</si>
  <si>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</si>
  <si>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</si>
  <si>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</si>
  <si>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</si>
  <si>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</si>
  <si>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</si>
  <si>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</si>
  <si>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</si>
  <si>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</si>
  <si>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</si>
  <si>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</si>
  <si>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</si>
  <si>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</si>
  <si>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</si>
  <si>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</si>
  <si>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</si>
  <si>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</si>
  <si>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</si>
  <si>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</si>
  <si>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</si>
  <si>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</si>
  <si>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</si>
  <si>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</si>
  <si>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</si>
  <si>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</si>
  <si>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</si>
  <si>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</si>
  <si>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</si>
  <si>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</si>
  <si>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</si>
  <si>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</si>
  <si>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</si>
  <si>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</si>
  <si>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</si>
  <si>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</si>
  <si>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</si>
  <si>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</si>
  <si>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</si>
  <si>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</si>
  <si>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</si>
  <si>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</si>
  <si>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</si>
  <si>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</si>
  <si>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</si>
  <si>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</si>
  <si>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</si>
  <si>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</si>
  <si>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</si>
  <si>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</si>
  <si>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</si>
  <si>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</si>
  <si>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</si>
  <si>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</si>
  <si>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</si>
  <si>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</si>
  <si>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</si>
  <si>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</si>
  <si>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</si>
  <si>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</si>
  <si>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</si>
  <si>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</si>
  <si>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</si>
  <si>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</si>
  <si>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</si>
  <si>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</si>
  <si>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</si>
  <si>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</si>
  <si>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</si>
  <si>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</si>
  <si>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</si>
  <si>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</si>
  <si>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</si>
  <si>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</si>
  <si>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</si>
  <si>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</si>
  <si>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</si>
  <si>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</si>
  <si>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</si>
  <si>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</si>
  <si>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</si>
  <si>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</si>
  <si>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</si>
  <si>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</si>
  <si>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</si>
  <si>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</si>
  <si>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</si>
  <si>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</si>
  <si>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</si>
  <si>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</si>
  <si>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</si>
  <si>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</si>
  <si>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</si>
  <si>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</si>
  <si>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</si>
  <si>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</si>
  <si>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</si>
  <si>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</si>
  <si>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</si>
  <si>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</si>
  <si>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</si>
  <si>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</si>
  <si>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</si>
  <si>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</si>
  <si>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</si>
  <si>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</si>
  <si>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</si>
  <si>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</si>
  <si>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</si>
  <si>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</si>
  <si>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</si>
  <si>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</si>
  <si>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</si>
  <si>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</si>
  <si>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</si>
  <si>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</si>
  <si>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</si>
  <si>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</si>
  <si>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</si>
  <si>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</si>
  <si>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</si>
  <si>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</si>
  <si>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</si>
  <si>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</si>
  <si>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</si>
  <si>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</si>
  <si>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</si>
  <si>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</si>
  <si>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</si>
  <si>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</si>
  <si>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</si>
  <si>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</si>
  <si>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</si>
  <si>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</si>
  <si>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</si>
  <si>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</si>
  <si>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</si>
  <si>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</si>
  <si>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</si>
  <si>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</si>
  <si>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</si>
  <si>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</si>
  <si>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</si>
  <si>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</si>
  <si>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</si>
  <si>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</si>
  <si>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</si>
  <si>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</si>
  <si>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</si>
  <si>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</si>
  <si>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</si>
  <si>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</si>
  <si>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</si>
  <si>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</si>
  <si>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</si>
  <si>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</si>
  <si>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</si>
  <si>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</si>
  <si>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</si>
  <si>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</si>
  <si>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</si>
  <si>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</si>
  <si>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</si>
  <si>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</si>
  <si>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</si>
  <si>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</si>
  <si>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</si>
  <si>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</si>
  <si>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</si>
  <si>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</si>
  <si>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</si>
  <si>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</si>
  <si>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</si>
  <si>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</si>
  <si>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</si>
  <si>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</si>
  <si>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</si>
  <si>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</si>
  <si>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</si>
  <si>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</si>
  <si>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</si>
  <si>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</si>
  <si>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</si>
  <si>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</si>
  <si>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</si>
  <si>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</si>
  <si>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</si>
  <si>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</si>
  <si>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</si>
  <si>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</si>
  <si>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</si>
  <si>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</si>
  <si>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</si>
  <si>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</si>
  <si>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</si>
  <si>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</si>
  <si>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</si>
  <si>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</si>
  <si>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</si>
  <si>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</si>
  <si>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</si>
  <si>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</si>
  <si>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</si>
  <si>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</si>
  <si>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</si>
  <si>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</si>
  <si>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</si>
  <si>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</si>
  <si>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</si>
  <si>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</si>
  <si>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</si>
  <si>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</si>
  <si>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</si>
  <si>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</si>
  <si>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</si>
  <si>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</si>
  <si>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</si>
  <si>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</si>
  <si>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</si>
  <si>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</si>
  <si>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</si>
  <si>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</si>
  <si>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</si>
  <si>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</si>
  <si>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</si>
  <si>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</si>
  <si>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</si>
  <si>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</si>
  <si>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</si>
  <si>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</si>
  <si>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</si>
  <si>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</si>
  <si>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</si>
  <si>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</si>
  <si>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</si>
  <si>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</si>
  <si>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</si>
  <si>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</si>
  <si>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</si>
  <si>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</si>
  <si>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</si>
  <si>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</si>
  <si>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</si>
  <si>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</si>
  <si>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</si>
  <si>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</si>
  <si>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</si>
  <si>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</si>
  <si>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</si>
  <si>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</si>
  <si>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</si>
  <si>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</si>
  <si>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</si>
  <si>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</si>
  <si>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</si>
  <si>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</si>
  <si>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</si>
  <si>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</si>
  <si>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</si>
  <si>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</si>
  <si>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</si>
  <si>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</si>
  <si>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</si>
  <si>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</si>
  <si>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</si>
  <si>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</si>
  <si>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</si>
  <si>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</si>
  <si>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</si>
  <si>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</si>
  <si>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</si>
  <si>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</si>
  <si>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</si>
  <si>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</si>
  <si>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</si>
  <si>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</si>
  <si>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</si>
  <si>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</si>
  <si>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</si>
  <si>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</si>
  <si>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</si>
  <si>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</si>
  <si>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</si>
  <si>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</si>
  <si>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</si>
  <si>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</si>
  <si>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</si>
  <si>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</si>
  <si>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</si>
  <si>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</si>
  <si>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</si>
  <si>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</si>
  <si>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</si>
  <si>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</si>
  <si>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</si>
  <si>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</si>
  <si>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</si>
  <si>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</si>
  <si>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</si>
  <si>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</si>
  <si>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</si>
  <si>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</si>
  <si>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</si>
  <si>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</si>
  <si>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</si>
  <si>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</si>
  <si>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</si>
  <si>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</si>
  <si>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</si>
  <si>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</si>
  <si>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</si>
  <si>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</si>
  <si>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</si>
  <si>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</si>
  <si>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</si>
  <si>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</si>
  <si>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</si>
  <si>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</si>
  <si>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</si>
  <si>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</si>
  <si>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</si>
  <si>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</si>
  <si>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</si>
  <si>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</si>
  <si>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</si>
  <si>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</si>
  <si>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</si>
  <si>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</si>
  <si>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</si>
  <si>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</si>
  <si>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</si>
  <si>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</si>
  <si>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</si>
  <si>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</si>
  <si>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</si>
  <si>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</si>
  <si>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</si>
  <si>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</si>
  <si>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</si>
  <si>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</si>
  <si>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</si>
  <si>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</si>
  <si>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</si>
  <si>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</si>
  <si>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</si>
  <si>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</si>
  <si>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</si>
  <si>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</si>
  <si>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</si>
  <si>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</si>
  <si>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</si>
  <si>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</si>
  <si>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</si>
  <si>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</si>
  <si>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</si>
  <si>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</si>
  <si>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</si>
  <si>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</si>
  <si>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</si>
  <si>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</si>
  <si>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</si>
  <si>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</si>
  <si>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</si>
  <si>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</si>
  <si>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</si>
  <si>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</si>
  <si>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</si>
  <si>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</si>
  <si>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</si>
  <si>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</si>
  <si>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</si>
  <si>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</si>
  <si>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</si>
  <si>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</si>
  <si>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</si>
  <si>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</si>
  <si>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</si>
  <si>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</si>
  <si>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</si>
  <si>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</si>
  <si>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</si>
  <si>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</si>
  <si>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</si>
  <si>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</si>
  <si>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</si>
  <si>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</si>
  <si>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</si>
  <si>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</si>
  <si>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</si>
  <si>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</si>
  <si>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</si>
  <si>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</si>
  <si>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</si>
  <si>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</si>
  <si>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</si>
  <si>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</si>
  <si>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</si>
  <si>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</si>
  <si>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</si>
  <si>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</si>
  <si>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</si>
  <si>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</si>
  <si>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</si>
  <si>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</si>
  <si>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</si>
  <si>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</si>
  <si>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</si>
  <si>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</si>
  <si>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</si>
  <si>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</si>
  <si>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</si>
  <si>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</si>
  <si>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</si>
  <si>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</si>
  <si>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</si>
  <si>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</si>
  <si>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</si>
  <si>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</si>
  <si>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</si>
  <si>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</si>
  <si>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</si>
  <si>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</si>
  <si>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</si>
  <si>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</si>
  <si>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</si>
  <si>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</si>
  <si>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</si>
  <si>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</si>
  <si>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</si>
  <si>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</si>
  <si>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</si>
  <si>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</si>
  <si>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</si>
  <si>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</si>
  <si>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</si>
  <si>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</si>
  <si>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</si>
  <si>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</si>
  <si>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</si>
  <si>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</si>
  <si>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</si>
  <si>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</si>
  <si>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</si>
  <si>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</si>
  <si>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</si>
  <si>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</si>
  <si>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</si>
  <si>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</si>
  <si>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</si>
  <si>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</si>
  <si>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</si>
  <si>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</si>
  <si>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</si>
  <si>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</si>
  <si>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</si>
  <si>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</si>
  <si>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</si>
  <si>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</si>
  <si>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</si>
  <si>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</si>
  <si>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</si>
  <si>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</si>
  <si>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</si>
  <si>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</si>
  <si>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</si>
  <si>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</si>
  <si>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</si>
  <si>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</si>
  <si>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</si>
  <si>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</si>
  <si>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</si>
  <si>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</si>
  <si>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</si>
  <si>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</si>
  <si>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</si>
  <si>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</si>
  <si>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</si>
  <si>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</si>
  <si>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</si>
  <si>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</si>
  <si>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</si>
  <si>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</si>
  <si>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</si>
  <si>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</si>
  <si>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</si>
  <si>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</si>
  <si>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</si>
  <si>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</si>
  <si>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</si>
  <si>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</si>
  <si>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</si>
  <si>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</si>
  <si>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</si>
  <si>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</si>
  <si>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</si>
  <si>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</si>
  <si>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</si>
  <si>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</si>
  <si>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</si>
  <si>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</si>
  <si>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</si>
  <si>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</si>
  <si>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</si>
  <si>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</si>
  <si>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</si>
  <si>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</si>
  <si>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</si>
  <si>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</si>
  <si>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</si>
  <si>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</si>
  <si>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</si>
  <si>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</si>
  <si>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</si>
  <si>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</si>
  <si>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</si>
  <si>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</si>
  <si>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</si>
  <si>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</si>
  <si>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</si>
  <si>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</si>
  <si>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</si>
  <si>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</si>
  <si>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</si>
  <si>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</si>
  <si>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</si>
  <si>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</si>
  <si>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</si>
  <si>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</si>
  <si>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</si>
  <si>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</si>
  <si>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</si>
  <si>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</si>
  <si>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</si>
  <si>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</si>
  <si>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</si>
  <si>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</si>
  <si>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</si>
  <si>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</si>
  <si>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</si>
  <si>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</si>
  <si>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</si>
  <si>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</si>
  <si>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</si>
  <si>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</si>
  <si>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</si>
  <si>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</si>
  <si>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</si>
  <si>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</si>
  <si>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</si>
  <si>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</si>
  <si>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</si>
  <si>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</si>
  <si>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</si>
  <si>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</si>
  <si>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</si>
  <si>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</si>
  <si>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</si>
  <si>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</si>
  <si>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</si>
  <si>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</si>
  <si>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</si>
  <si>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</si>
  <si>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</si>
  <si>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</si>
  <si>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</si>
  <si>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</si>
  <si>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</si>
  <si>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</si>
  <si>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</si>
  <si>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</si>
  <si>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</si>
  <si>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</si>
  <si>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</si>
  <si>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</si>
  <si>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</si>
  <si>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</si>
  <si>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</si>
  <si>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</si>
  <si>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</si>
  <si>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</si>
  <si>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</si>
  <si>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</si>
  <si>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</si>
  <si>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</si>
  <si>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</si>
  <si>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</si>
  <si>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</si>
  <si>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</si>
  <si>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</si>
  <si>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</si>
  <si>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</si>
  <si>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</si>
  <si>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</si>
  <si>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</si>
  <si>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</si>
  <si>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</si>
  <si>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</si>
  <si>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</si>
  <si>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</si>
  <si>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</si>
  <si>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</si>
  <si>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</si>
  <si>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</si>
  <si>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</si>
  <si>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</si>
  <si>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</si>
  <si>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</si>
  <si>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</si>
  <si>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</si>
  <si>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</si>
  <si>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</si>
  <si>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</si>
  <si>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</si>
  <si>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</si>
  <si>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</si>
  <si>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</si>
  <si>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</si>
  <si>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</si>
  <si>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</si>
  <si>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</si>
  <si>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</si>
  <si>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</si>
  <si>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</si>
  <si>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</si>
  <si>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</si>
  <si>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</si>
  <si>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</si>
  <si>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</si>
  <si>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</si>
  <si>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</si>
  <si>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</si>
  <si>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</si>
  <si>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</si>
  <si>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</si>
  <si>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</si>
  <si>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</si>
  <si>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</si>
  <si>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</si>
  <si>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</si>
  <si>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</si>
  <si>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</si>
  <si>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</si>
  <si>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</si>
  <si>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</si>
  <si>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</si>
  <si>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</si>
  <si>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</si>
  <si>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</si>
  <si>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</si>
  <si>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</si>
  <si>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</si>
  <si>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</si>
  <si>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</si>
  <si>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</si>
  <si>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</si>
  <si>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</si>
  <si>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</si>
  <si>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</si>
  <si>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</si>
  <si>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</si>
  <si>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</si>
  <si>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</si>
  <si>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</si>
  <si>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</si>
  <si>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</si>
  <si>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</si>
  <si>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</si>
  <si>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</si>
  <si>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</si>
  <si>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</si>
  <si>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</si>
  <si>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</si>
  <si>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</si>
  <si>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</si>
  <si>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</si>
  <si>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</si>
  <si>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</si>
  <si>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</si>
  <si>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</si>
  <si>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</si>
  <si>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</si>
  <si>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</si>
  <si>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</si>
  <si>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</si>
  <si>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</si>
  <si>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</si>
  <si>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</si>
  <si>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</si>
  <si>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</si>
  <si>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</si>
  <si>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</si>
  <si>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</si>
  <si>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</si>
  <si>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</si>
  <si>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</si>
  <si>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</si>
  <si>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</si>
  <si>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</si>
  <si>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</si>
  <si>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</si>
  <si>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</si>
  <si>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</si>
  <si>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</si>
  <si>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</si>
  <si>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</si>
  <si>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</si>
  <si>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</si>
  <si>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</si>
  <si>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</si>
  <si>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</si>
  <si>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</si>
  <si>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</si>
  <si>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</si>
  <si>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</si>
  <si>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</si>
  <si>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</si>
  <si>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</si>
  <si>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</si>
  <si>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</si>
  <si>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</si>
  <si>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</si>
  <si>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</si>
  <si>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</si>
  <si>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</si>
  <si>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</si>
  <si>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</si>
  <si>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</si>
  <si>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</si>
  <si>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</si>
  <si>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</si>
  <si>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</si>
  <si>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</si>
  <si>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</si>
  <si>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</si>
  <si>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</si>
  <si>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</si>
  <si>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</si>
  <si>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</si>
  <si>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</si>
  <si>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</si>
  <si>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</si>
  <si>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</si>
  <si>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</si>
  <si>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</si>
  <si>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</si>
  <si>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</si>
  <si>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</si>
  <si>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</si>
  <si>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</si>
  <si>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</si>
  <si>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</si>
  <si>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</si>
  <si>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</si>
  <si>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</si>
  <si>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</si>
  <si>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</si>
  <si>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</si>
  <si>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</si>
  <si>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</si>
  <si>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</si>
  <si>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</si>
  <si>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</si>
  <si>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</si>
  <si>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</si>
  <si>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</si>
  <si>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</si>
  <si>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</si>
  <si>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</si>
  <si>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</si>
  <si>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</si>
  <si>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</si>
  <si>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</si>
  <si>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</si>
  <si>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</si>
  <si>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</si>
  <si>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</si>
  <si>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</si>
  <si>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</si>
  <si>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</si>
  <si>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</si>
  <si>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</si>
  <si>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</si>
  <si>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</si>
  <si>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</si>
  <si>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</si>
  <si>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</si>
  <si>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</si>
  <si>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</si>
  <si>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</si>
  <si>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</si>
  <si>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</si>
  <si>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</si>
  <si>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</si>
  <si>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</si>
  <si>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</si>
  <si>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</si>
  <si>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</si>
  <si>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</si>
  <si>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</si>
  <si>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</si>
  <si>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</si>
  <si>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</si>
  <si>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</si>
  <si>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</si>
  <si>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</si>
  <si>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</si>
  <si>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</si>
  <si>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</si>
  <si>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</si>
  <si>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</si>
  <si>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</si>
  <si>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</si>
  <si>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</si>
  <si>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</si>
  <si>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</si>
  <si>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</si>
  <si>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</si>
  <si>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</si>
  <si>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</si>
  <si>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</si>
  <si>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</si>
  <si>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</si>
  <si>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</si>
  <si>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</si>
  <si>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</si>
  <si>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</si>
  <si>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</si>
  <si>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</si>
  <si>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</si>
  <si>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</si>
  <si>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</si>
  <si>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</si>
  <si>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</si>
  <si>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</si>
  <si>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</si>
  <si>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</si>
  <si>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</si>
  <si>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</si>
  <si>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</si>
  <si>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</si>
  <si>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</si>
  <si>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</si>
  <si>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</si>
  <si>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</si>
  <si>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</si>
  <si>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</si>
  <si>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</si>
  <si>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</si>
  <si>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</si>
  <si>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</si>
  <si>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</si>
  <si>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</si>
  <si>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</si>
  <si>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</si>
  <si>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</si>
  <si>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</si>
  <si>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</si>
  <si>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</si>
  <si>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</si>
  <si>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</si>
  <si>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</si>
  <si>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</si>
  <si>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</si>
  <si>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</si>
  <si>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</si>
  <si>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</si>
  <si>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</si>
  <si>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</si>
  <si>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</si>
  <si>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</si>
  <si>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</si>
  <si>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</si>
  <si>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</si>
  <si>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</si>
  <si>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</si>
  <si>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</si>
  <si>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</si>
  <si>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</si>
  <si>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</si>
  <si>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</si>
  <si>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</si>
  <si>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</si>
  <si>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</si>
  <si>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</si>
  <si>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</si>
  <si>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</si>
  <si>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</si>
  <si>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</si>
  <si>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</si>
  <si>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</si>
  <si>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</si>
  <si>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</si>
  <si>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</si>
  <si>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</si>
  <si>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</si>
  <si>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</si>
  <si>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</si>
  <si>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</si>
  <si>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</si>
  <si>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</si>
  <si>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</si>
  <si>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</si>
  <si>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</si>
  <si>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</si>
  <si>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</si>
  <si>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</si>
  <si>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</si>
  <si>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</si>
  <si>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</si>
  <si>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</si>
  <si>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</si>
  <si>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</si>
  <si>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</si>
  <si>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</si>
  <si>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</si>
  <si>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</si>
  <si>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</si>
  <si>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</si>
  <si>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</si>
  <si>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</si>
  <si>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</si>
  <si>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</si>
  <si>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</si>
  <si>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</si>
  <si>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</si>
  <si>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</si>
  <si>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</si>
  <si>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</si>
  <si>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</si>
  <si>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</si>
  <si>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</si>
  <si>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</si>
  <si>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</si>
  <si>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</si>
  <si>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</si>
  <si>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</si>
  <si>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</si>
  <si>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</si>
  <si>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</si>
  <si>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</si>
  <si>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</si>
  <si>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</si>
  <si>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</si>
  <si>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</si>
  <si>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</si>
  <si>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</si>
  <si>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</si>
  <si>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</si>
  <si>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</si>
  <si>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</si>
  <si>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</si>
  <si>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</si>
  <si>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</si>
  <si>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</si>
  <si>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</si>
  <si>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</si>
  <si>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</si>
  <si>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</si>
  <si>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</si>
  <si>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</si>
  <si>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</si>
  <si>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</si>
  <si>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</si>
  <si>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</si>
  <si>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</si>
  <si>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</si>
  <si>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</si>
  <si>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</si>
  <si>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</si>
  <si>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</si>
  <si>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</si>
  <si>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</si>
  <si>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</si>
  <si>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</si>
  <si>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</si>
  <si>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</si>
  <si>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</si>
  <si>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</si>
  <si>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</si>
  <si>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</si>
  <si>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</si>
  <si>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</si>
  <si>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</si>
  <si>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</si>
  <si>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</si>
  <si>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</si>
  <si>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</si>
  <si>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</si>
  <si>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</si>
  <si>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</si>
  <si>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</si>
  <si>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</si>
  <si>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</si>
  <si>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</si>
  <si>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</si>
  <si>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</si>
  <si>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</si>
  <si>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</si>
  <si>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</si>
  <si>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</si>
  <si>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</si>
  <si>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</si>
  <si>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</si>
  <si>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</si>
  <si>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</si>
  <si>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</si>
  <si>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</si>
  <si>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</si>
  <si>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</si>
  <si>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</si>
  <si>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</si>
  <si>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</si>
  <si>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</si>
  <si>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</si>
  <si>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</si>
  <si>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</si>
  <si>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</si>
  <si>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</si>
  <si>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</si>
  <si>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</si>
  <si>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</si>
  <si>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</si>
  <si>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</si>
  <si>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</si>
  <si>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</si>
  <si>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</si>
  <si>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</si>
  <si>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</si>
  <si>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</si>
  <si>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</si>
  <si>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</si>
  <si>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</si>
  <si>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</si>
  <si>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</si>
  <si>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</si>
  <si>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</si>
  <si>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</si>
  <si>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</si>
  <si>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</si>
  <si>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</si>
  <si>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</si>
  <si>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</si>
  <si>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</si>
  <si>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</si>
  <si>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</si>
  <si>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</si>
  <si>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</si>
  <si>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</si>
  <si>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</si>
  <si>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</si>
  <si>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</si>
  <si>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</si>
  <si>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</si>
  <si>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</si>
  <si>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</si>
  <si>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</si>
  <si>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</si>
  <si>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</si>
  <si>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</si>
  <si>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</si>
  <si>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</si>
  <si>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</si>
  <si>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</si>
  <si>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</si>
  <si>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</si>
  <si>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</si>
  <si>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</si>
  <si>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</si>
  <si>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</si>
  <si>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</si>
  <si>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</si>
  <si>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</si>
  <si>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</si>
  <si>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</si>
  <si>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</si>
  <si>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</si>
  <si>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</si>
  <si>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</si>
  <si>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</si>
  <si>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</si>
  <si>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</si>
  <si>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</si>
  <si>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</si>
  <si>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</si>
  <si>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</si>
  <si>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</si>
  <si>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</si>
  <si>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</si>
  <si>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</si>
  <si>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</si>
  <si>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</si>
  <si>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</si>
  <si>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</si>
  <si>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</si>
  <si>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</si>
  <si>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</si>
  <si>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</si>
  <si>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</si>
  <si>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</si>
  <si>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</si>
  <si>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</si>
  <si>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</si>
  <si>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</si>
  <si>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</si>
  <si>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</si>
  <si>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</si>
  <si>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</si>
  <si>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</si>
  <si>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</si>
  <si>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</si>
  <si>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</si>
  <si>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</si>
  <si>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</si>
  <si>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</si>
  <si>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</si>
  <si>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</si>
  <si>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</si>
  <si>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</si>
  <si>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</si>
  <si>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</si>
  <si>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</si>
  <si>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</si>
  <si>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</si>
  <si>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</si>
  <si>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</si>
  <si>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</si>
  <si>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</si>
  <si>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</si>
  <si>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</si>
  <si>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</si>
  <si>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</si>
  <si>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</si>
  <si>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</si>
  <si>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</si>
  <si>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</si>
  <si>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</si>
  <si>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</si>
  <si>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</si>
  <si>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</si>
  <si>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</si>
  <si>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</si>
  <si>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</si>
  <si>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</si>
  <si>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</si>
  <si>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</si>
  <si>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</si>
  <si>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</si>
  <si>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</si>
  <si>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</si>
  <si>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</si>
  <si>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</si>
  <si>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</si>
  <si>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</si>
  <si>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</si>
  <si>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</si>
  <si>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</si>
  <si>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</si>
  <si>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</si>
  <si>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</si>
  <si>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</si>
  <si>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</si>
  <si>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</si>
  <si>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</si>
  <si>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</si>
  <si>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</si>
  <si>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</si>
  <si>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</si>
  <si>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</si>
  <si>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</si>
  <si>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</si>
  <si>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</si>
  <si>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</si>
  <si>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</si>
  <si>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</si>
  <si>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</si>
  <si>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</si>
  <si>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</si>
  <si>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</si>
  <si>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</si>
  <si>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</si>
  <si>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</si>
  <si>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</si>
  <si>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</si>
  <si>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</si>
  <si>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</si>
  <si>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</si>
  <si>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</si>
  <si>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</si>
  <si>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</si>
  <si>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</si>
  <si>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</si>
  <si>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</si>
  <si>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</si>
  <si>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</si>
  <si>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</si>
  <si>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</si>
  <si>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</si>
  <si>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</si>
  <si>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</si>
  <si>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</si>
  <si>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</si>
  <si>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</si>
  <si>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</si>
  <si>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</si>
  <si>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</si>
  <si>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</si>
  <si>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</si>
  <si>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</si>
  <si>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</si>
  <si>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</si>
  <si>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</si>
  <si>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</si>
  <si>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</si>
  <si>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</si>
  <si>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</si>
  <si>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</si>
  <si>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</si>
  <si>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</si>
  <si>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</si>
  <si>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</si>
  <si>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</si>
  <si>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</si>
  <si>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</si>
  <si>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</si>
  <si>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</si>
  <si>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</si>
  <si>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</si>
  <si>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</si>
  <si>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</si>
  <si>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</si>
  <si>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</si>
  <si>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</si>
  <si>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</si>
  <si>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</si>
  <si>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</si>
  <si>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</si>
  <si>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</si>
  <si>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</si>
  <si>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</si>
  <si>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</si>
  <si>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</si>
  <si>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</si>
  <si>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</si>
  <si>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</si>
  <si>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</si>
  <si>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</si>
  <si>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</si>
  <si>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</si>
  <si>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</si>
  <si>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</si>
  <si>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</si>
  <si>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</si>
  <si>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</si>
  <si>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</si>
  <si>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</si>
  <si>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</si>
  <si>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</si>
  <si>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</si>
  <si>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</si>
  <si>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</si>
  <si>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</si>
  <si>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</si>
  <si>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</si>
  <si>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</si>
  <si>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</si>
  <si>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</si>
  <si>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</si>
  <si>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</si>
  <si>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</si>
  <si>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</si>
  <si>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</si>
  <si>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</si>
  <si>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</si>
  <si>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</si>
  <si>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</si>
  <si>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</si>
  <si>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</si>
  <si>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</si>
  <si>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</si>
  <si>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</si>
  <si>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</si>
  <si>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</si>
  <si>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</si>
  <si>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</si>
  <si>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</si>
  <si>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</si>
  <si>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</si>
  <si>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</si>
  <si>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</si>
  <si>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</si>
  <si>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</si>
  <si>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</si>
  <si>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</si>
  <si>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</si>
  <si>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</si>
  <si>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</si>
  <si>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</si>
  <si>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</si>
  <si>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</si>
  <si>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</si>
  <si>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</si>
  <si>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</si>
  <si>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</si>
  <si>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</si>
  <si>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</si>
  <si>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</si>
  <si>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</si>
  <si>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</si>
  <si>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</si>
  <si>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</si>
  <si>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</si>
  <si>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</si>
  <si>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</si>
  <si>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</si>
  <si>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</si>
  <si>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</si>
  <si>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</si>
  <si>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</si>
  <si>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</si>
  <si>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</si>
  <si>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</si>
  <si>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</si>
  <si>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</si>
  <si>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</si>
  <si>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</si>
  <si>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</si>
  <si>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</si>
  <si>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</si>
  <si>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</si>
  <si>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</si>
  <si>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</si>
  <si>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</si>
  <si>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</si>
  <si>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</si>
  <si>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</si>
  <si>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</si>
  <si>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</si>
  <si>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</si>
  <si>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</si>
  <si>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</si>
  <si>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</si>
  <si>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</si>
  <si>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</si>
  <si>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</si>
  <si>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</si>
  <si>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</si>
  <si>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</si>
  <si>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</si>
  <si>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</si>
  <si>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</si>
  <si>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</si>
  <si>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</si>
  <si>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</si>
  <si>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</si>
  <si>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</si>
  <si>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</si>
  <si>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</si>
  <si>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</si>
  <si>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</si>
  <si>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</si>
  <si>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</si>
  <si>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</si>
  <si>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</si>
  <si>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</si>
  <si>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</si>
  <si>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</si>
  <si>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</si>
  <si>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</si>
  <si>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</si>
  <si>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</si>
  <si>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</si>
  <si>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</si>
  <si>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</si>
  <si>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</si>
  <si>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</si>
  <si>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</si>
  <si>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</si>
  <si>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</si>
  <si>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</si>
  <si>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</si>
  <si>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</si>
  <si>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</si>
  <si>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</si>
  <si>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</si>
  <si>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</si>
  <si>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</si>
  <si>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</si>
  <si>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</si>
  <si>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</si>
  <si>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</si>
  <si>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</si>
  <si>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</si>
  <si>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</si>
  <si>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</si>
  <si>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</si>
  <si>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</si>
  <si>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</si>
  <si>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</si>
  <si>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</si>
  <si>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</si>
  <si>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</si>
  <si>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</si>
  <si>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</si>
  <si>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</si>
  <si>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</si>
  <si>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</si>
  <si>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</si>
  <si>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</si>
  <si>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</si>
  <si>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</si>
  <si>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</si>
  <si>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</si>
  <si>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</si>
  <si>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</si>
  <si>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</si>
  <si>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</si>
  <si>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</si>
  <si>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</si>
  <si>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</si>
  <si>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</si>
  <si>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</si>
  <si>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</si>
  <si>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</si>
  <si>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</si>
  <si>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</si>
  <si>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</si>
  <si>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</si>
  <si>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</si>
  <si>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</si>
  <si>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</si>
  <si>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</si>
  <si>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</si>
  <si>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</si>
  <si>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</si>
  <si>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</si>
  <si>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</si>
  <si>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</si>
  <si>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</si>
  <si>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</si>
  <si>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</si>
  <si>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</si>
  <si>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</si>
  <si>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</si>
  <si>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</si>
  <si>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</si>
  <si>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</si>
  <si>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</si>
  <si>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</si>
  <si>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</si>
  <si>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</si>
  <si>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</si>
  <si>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</si>
  <si>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</si>
  <si>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</si>
  <si>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</si>
  <si>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</si>
  <si>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</si>
  <si>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</si>
  <si>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</si>
  <si>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</si>
  <si>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</si>
  <si>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</si>
  <si>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</si>
  <si>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</si>
  <si>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</si>
  <si>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</si>
  <si>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</si>
  <si>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</si>
  <si>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</si>
  <si>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</si>
  <si>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</si>
  <si>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</si>
  <si>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</si>
  <si>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</si>
  <si>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</si>
  <si>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</si>
  <si>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</si>
  <si>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</si>
  <si>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</si>
  <si>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</si>
  <si>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</si>
  <si>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</si>
  <si>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</si>
  <si>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</si>
  <si>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</si>
  <si>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</si>
  <si>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</si>
  <si>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</si>
  <si>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</si>
  <si>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</si>
  <si>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</si>
  <si>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</si>
  <si>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</si>
  <si>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</si>
  <si>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</si>
  <si>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</si>
  <si>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</si>
  <si>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</si>
  <si>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</si>
  <si>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</si>
  <si>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</si>
  <si>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</si>
  <si>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</si>
  <si>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</si>
  <si>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</si>
  <si>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</si>
  <si>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</si>
  <si>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</si>
  <si>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</si>
  <si>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</si>
  <si>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</si>
  <si>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</si>
  <si>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</si>
  <si>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</si>
  <si>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</si>
  <si>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</si>
  <si>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</si>
  <si>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</si>
  <si>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</si>
  <si>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</si>
  <si>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</si>
  <si>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</si>
  <si>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</si>
  <si>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</si>
  <si>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</si>
  <si>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</si>
  <si>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</si>
  <si>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</si>
  <si>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</si>
  <si>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</si>
  <si>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</si>
  <si>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</si>
  <si>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</si>
  <si>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</si>
  <si>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</si>
  <si>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</si>
  <si>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</si>
  <si>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</si>
  <si>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</si>
  <si>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</si>
  <si>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</si>
  <si>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</si>
  <si>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</si>
  <si>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</si>
  <si>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</si>
  <si>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</si>
  <si>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</si>
  <si>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</si>
  <si>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</si>
  <si>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</si>
  <si>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</si>
  <si>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</si>
  <si>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</si>
  <si>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</si>
  <si>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</si>
  <si>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</si>
  <si>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</si>
  <si>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</si>
  <si>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</si>
  <si>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</si>
  <si>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</si>
  <si>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</si>
  <si>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</si>
  <si>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</si>
  <si>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</si>
  <si>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</si>
  <si>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</si>
  <si>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</si>
  <si>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</si>
  <si>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</si>
  <si>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</si>
  <si>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</si>
  <si>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</si>
  <si>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</si>
  <si>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</si>
  <si>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</si>
  <si>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</si>
  <si>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</si>
  <si>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</si>
  <si>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</si>
  <si>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</si>
  <si>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</si>
  <si>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</si>
  <si>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</si>
  <si>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</si>
  <si>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</si>
  <si>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</si>
  <si>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</si>
  <si>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</si>
  <si>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</si>
  <si>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</si>
  <si>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</si>
  <si>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</si>
  <si>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</si>
  <si>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</si>
  <si>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</si>
  <si>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</si>
  <si>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</si>
  <si>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</si>
  <si>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</si>
  <si>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</si>
  <si>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</si>
  <si>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</si>
  <si>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</si>
  <si>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</si>
  <si>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</si>
  <si>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</si>
  <si>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</si>
  <si>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</si>
  <si>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</si>
  <si>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</si>
  <si>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</si>
  <si>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</si>
  <si>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</si>
  <si>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</si>
  <si>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</si>
  <si>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</si>
  <si>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</si>
  <si>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</si>
  <si>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</si>
  <si>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</si>
  <si>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</si>
  <si>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</si>
  <si>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</si>
  <si>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</si>
  <si>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</si>
  <si>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</si>
  <si>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</si>
  <si>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</si>
  <si>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</si>
  <si>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</si>
  <si>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</si>
  <si>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</si>
  <si>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</si>
  <si>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</si>
  <si>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</si>
  <si>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</si>
  <si>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</si>
  <si>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</si>
  <si>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</si>
  <si>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</si>
  <si>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</si>
  <si>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</si>
  <si>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</si>
  <si>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</si>
  <si>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</si>
  <si>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</si>
  <si>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</si>
  <si>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</si>
  <si>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</si>
  <si>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</si>
  <si>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</si>
  <si>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</si>
  <si>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</si>
  <si>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</si>
  <si>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</si>
  <si>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</si>
  <si>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</si>
  <si>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</si>
  <si>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</si>
  <si>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</si>
  <si>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</si>
  <si>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</si>
  <si>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</si>
  <si>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</si>
  <si>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</si>
  <si>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</si>
  <si>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</si>
  <si>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</si>
  <si>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</si>
  <si>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</si>
  <si>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</si>
  <si>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</si>
  <si>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</si>
  <si>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</si>
  <si>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</si>
  <si>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</si>
  <si>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</si>
  <si>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</si>
  <si>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</si>
  <si>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</si>
  <si>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</si>
  <si>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</si>
  <si>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</si>
  <si>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</si>
  <si>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</si>
  <si>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</si>
  <si>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</si>
  <si>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</si>
  <si>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</si>
  <si>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</si>
  <si>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</si>
  <si>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</si>
  <si>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</si>
  <si>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</si>
  <si>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</si>
  <si>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</si>
  <si>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</si>
  <si>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</si>
  <si>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</si>
  <si>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</si>
  <si>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</si>
  <si>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</si>
  <si>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</si>
  <si>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</si>
  <si>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</si>
  <si>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</si>
  <si>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</si>
  <si>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</si>
  <si>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</si>
  <si>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</si>
  <si>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</si>
  <si>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</si>
  <si>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</si>
  <si>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</si>
  <si>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</si>
  <si>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</si>
  <si>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</si>
  <si>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</si>
  <si>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</si>
  <si>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</si>
  <si>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</si>
  <si>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</si>
  <si>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</si>
  <si>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</si>
  <si>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</si>
  <si>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</si>
  <si>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</si>
  <si>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</si>
  <si>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</si>
  <si>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</si>
  <si>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</si>
  <si>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</si>
  <si>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</si>
  <si>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</si>
  <si>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</si>
  <si>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</si>
  <si>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</si>
  <si>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</si>
  <si>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</si>
  <si>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</si>
  <si>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</si>
  <si>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</si>
  <si>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</si>
  <si>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</si>
  <si>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</si>
  <si>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</si>
  <si>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</si>
  <si>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</si>
  <si>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</si>
  <si>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</si>
  <si>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</si>
  <si>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</si>
  <si>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</si>
  <si>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</si>
  <si>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</si>
  <si>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</si>
  <si>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</si>
  <si>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</si>
  <si>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</si>
  <si>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</si>
  <si>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</si>
  <si>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</si>
  <si>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</si>
  <si>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</si>
  <si>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</si>
  <si>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</si>
  <si>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</si>
  <si>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</si>
  <si>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</si>
  <si>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</si>
  <si>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</si>
  <si>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</si>
  <si>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</si>
  <si>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</si>
  <si>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</si>
  <si>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</si>
  <si>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</si>
  <si>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</si>
  <si>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</si>
  <si>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</si>
  <si>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</si>
  <si>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</si>
  <si>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</si>
  <si>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</si>
  <si>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</si>
  <si>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</si>
  <si>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</si>
  <si>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</si>
  <si>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</si>
  <si>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</si>
  <si>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</si>
  <si>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</si>
  <si>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</si>
  <si>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</si>
  <si>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</si>
  <si>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</si>
  <si>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</si>
  <si>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</si>
  <si>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</si>
  <si>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</si>
  <si>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</si>
  <si>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</si>
  <si>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</si>
  <si>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</si>
  <si>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</si>
  <si>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</si>
  <si>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</si>
  <si>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</si>
  <si>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</si>
  <si>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</si>
  <si>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</si>
  <si>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</si>
  <si>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</si>
  <si>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</si>
  <si>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</si>
  <si>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</si>
  <si>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</si>
  <si>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</si>
  <si>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</si>
  <si>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</si>
  <si>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</si>
  <si>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</si>
  <si>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</si>
  <si>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</si>
  <si>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</si>
  <si>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</si>
  <si>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</si>
  <si>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</si>
  <si>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</si>
  <si>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</si>
  <si>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</si>
  <si>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</si>
  <si>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</si>
  <si>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</si>
  <si>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</si>
  <si>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</si>
  <si>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</si>
  <si>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</si>
  <si>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</si>
  <si>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</si>
  <si>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</si>
  <si>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</si>
  <si>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</si>
  <si>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</si>
  <si>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</si>
  <si>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</si>
  <si>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</si>
  <si>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</si>
  <si>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</si>
  <si>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</si>
  <si>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</si>
  <si>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</si>
  <si>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</si>
  <si>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</si>
  <si>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</si>
  <si>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</si>
  <si>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</si>
  <si>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</si>
  <si>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</si>
  <si>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</si>
  <si>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</si>
  <si>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</si>
  <si>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</si>
  <si>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</si>
  <si>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</si>
  <si>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</si>
  <si>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</si>
  <si>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</si>
  <si>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</si>
  <si>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</si>
  <si>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</si>
  <si>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</si>
  <si>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</si>
  <si>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</si>
  <si>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</si>
  <si>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</si>
  <si>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</si>
  <si>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</si>
  <si>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</si>
  <si>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</si>
  <si>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</si>
  <si>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</si>
  <si>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</si>
  <si>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</si>
  <si>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</si>
  <si>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</si>
  <si>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</si>
  <si>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</si>
  <si>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</si>
  <si>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</si>
  <si>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</si>
  <si>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</si>
  <si>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</si>
  <si>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</si>
  <si>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</si>
  <si>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</si>
  <si>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</si>
  <si>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</si>
  <si>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</si>
  <si>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</si>
  <si>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</si>
  <si>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</si>
  <si>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</si>
  <si>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</si>
  <si>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</si>
  <si>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</si>
  <si>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</si>
  <si>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</si>
  <si>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</si>
  <si>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</si>
  <si>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</si>
  <si>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</si>
  <si>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</si>
  <si>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</si>
  <si>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</si>
  <si>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</si>
  <si>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</si>
  <si>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</si>
  <si>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</si>
  <si>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</si>
  <si>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</si>
  <si>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</si>
  <si>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</si>
  <si>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</si>
  <si>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</si>
  <si>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</si>
  <si>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</si>
  <si>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</si>
  <si>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</si>
  <si>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</si>
  <si>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</si>
  <si>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</si>
  <si>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</si>
  <si>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</si>
  <si>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</si>
  <si>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</si>
  <si>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</si>
  <si>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</si>
  <si>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</si>
  <si>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</si>
  <si>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</si>
  <si>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</si>
  <si>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</si>
  <si>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</si>
  <si>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</si>
  <si>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</si>
  <si>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</si>
  <si>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</si>
  <si>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</si>
  <si>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</si>
  <si>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</si>
  <si>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</si>
  <si>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</si>
  <si>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</si>
  <si>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</si>
  <si>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</si>
  <si>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</si>
  <si>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</si>
  <si>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</si>
  <si>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</si>
  <si>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</si>
  <si>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</si>
  <si>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</si>
  <si>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</si>
  <si>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</si>
  <si>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</si>
  <si>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</si>
  <si>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</si>
  <si>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</si>
  <si>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</si>
  <si>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</si>
  <si>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</si>
  <si>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</si>
  <si>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</si>
  <si>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</si>
  <si>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</si>
  <si>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</si>
  <si>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</si>
  <si>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</si>
  <si>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</si>
  <si>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</si>
  <si>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</si>
  <si>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</si>
  <si>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</si>
  <si>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</si>
  <si>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</si>
  <si>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</si>
  <si>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</si>
  <si>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</si>
  <si>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</si>
  <si>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</si>
  <si>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</si>
  <si>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</si>
  <si>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</si>
  <si>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</si>
  <si>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</si>
  <si>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</si>
  <si>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</si>
  <si>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</si>
  <si>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</si>
  <si>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</si>
  <si>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</si>
  <si>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</si>
  <si>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</si>
  <si>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</si>
  <si>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</si>
  <si>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</si>
  <si>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</si>
  <si>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</si>
  <si>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</si>
  <si>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</si>
  <si>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</si>
  <si>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</si>
  <si>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</si>
  <si>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</si>
  <si>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</si>
  <si>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</si>
  <si>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</si>
  <si>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</si>
  <si>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</si>
  <si>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</si>
  <si>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</si>
  <si>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</si>
  <si>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</si>
  <si>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</si>
  <si>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</si>
  <si>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</si>
  <si>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</si>
  <si>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</si>
  <si>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</si>
  <si>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</si>
  <si>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</si>
  <si>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</si>
  <si>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</si>
  <si>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</si>
  <si>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</si>
  <si>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</si>
  <si>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</si>
  <si>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</si>
  <si>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</si>
  <si>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</si>
  <si>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</si>
  <si>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</si>
  <si>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</si>
  <si>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</si>
  <si>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</si>
  <si>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</si>
  <si>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</si>
  <si>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</si>
  <si>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</si>
  <si>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</si>
  <si>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</si>
  <si>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</si>
  <si>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</si>
  <si>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</si>
  <si>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</si>
  <si>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</si>
  <si>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</si>
  <si>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</si>
  <si>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</si>
  <si>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</si>
  <si>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</si>
  <si>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</si>
  <si>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</si>
  <si>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</si>
  <si>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</si>
  <si>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</si>
  <si>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</si>
  <si>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</si>
  <si>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</si>
  <si>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</si>
  <si>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</si>
  <si>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</si>
  <si>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</si>
  <si>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</si>
  <si>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</si>
  <si>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</si>
  <si>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</si>
  <si>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</si>
  <si>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</si>
  <si>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</si>
  <si>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</si>
  <si>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</si>
  <si>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</si>
  <si>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</si>
  <si>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</si>
  <si>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</si>
  <si>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</si>
  <si>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</si>
  <si>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</si>
  <si>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</si>
  <si>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</si>
  <si>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</si>
  <si>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</si>
  <si>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</si>
  <si>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</si>
  <si>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</si>
  <si>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</si>
  <si>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</si>
  <si>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</si>
  <si>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</si>
  <si>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</si>
  <si>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</si>
  <si>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</si>
  <si>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</si>
  <si>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</si>
  <si>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</si>
  <si>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</si>
  <si>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</si>
  <si>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</si>
  <si>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</si>
  <si>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</si>
  <si>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</si>
  <si>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</si>
  <si>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</si>
  <si>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</si>
  <si>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</si>
  <si>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</si>
  <si>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</si>
  <si>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</si>
  <si>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</si>
  <si>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</si>
  <si>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</si>
  <si>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</si>
  <si>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</si>
  <si>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</si>
  <si>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</si>
  <si>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</si>
  <si>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</si>
  <si>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</si>
  <si>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</si>
  <si>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</si>
  <si>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</si>
  <si>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</si>
  <si>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</si>
  <si>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</si>
  <si>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</si>
  <si>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</si>
  <si>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</si>
  <si>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</si>
  <si>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</si>
  <si>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</si>
  <si>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</si>
  <si>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</si>
  <si>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</si>
  <si>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</si>
  <si>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</si>
  <si>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</si>
  <si>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</si>
  <si>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</si>
  <si>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</si>
  <si>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</si>
  <si>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</si>
  <si>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</si>
  <si>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</si>
  <si>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</si>
  <si>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</si>
  <si>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</si>
  <si>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</si>
  <si>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</si>
  <si>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</si>
  <si>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</si>
  <si>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</si>
  <si>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</si>
  <si>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</si>
  <si>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</si>
  <si>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</si>
  <si>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</si>
  <si>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</si>
  <si>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</si>
  <si>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</si>
  <si>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</si>
  <si>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</si>
  <si>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</si>
  <si>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</si>
  <si>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</si>
  <si>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</si>
  <si>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</si>
  <si>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</si>
  <si>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</si>
  <si>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</si>
  <si>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</si>
  <si>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</si>
  <si>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</si>
  <si>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</si>
  <si>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</si>
  <si>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</si>
  <si>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</si>
  <si>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</si>
  <si>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</si>
  <si>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</si>
  <si>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</si>
  <si>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</si>
  <si>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</si>
  <si>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</si>
  <si>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</si>
  <si>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</si>
  <si>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</si>
  <si>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</si>
  <si>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</si>
  <si>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</si>
  <si>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</si>
  <si>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</si>
  <si>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</si>
  <si>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</si>
  <si>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</si>
  <si>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</si>
  <si>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</si>
  <si>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</si>
  <si>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</si>
  <si>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</si>
  <si>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</si>
  <si>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</si>
  <si>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</si>
  <si>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</si>
  <si>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</si>
  <si>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</si>
  <si>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</si>
  <si>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</si>
  <si>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</si>
  <si>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</si>
  <si>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</si>
  <si>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</si>
  <si>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</si>
  <si>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</si>
  <si>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</si>
  <si>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</si>
  <si>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</si>
  <si>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</si>
  <si>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</si>
  <si>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</si>
  <si>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</si>
  <si>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</si>
  <si>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</si>
  <si>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</si>
  <si>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</si>
  <si>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</si>
  <si>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</si>
  <si>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</si>
  <si>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</si>
  <si>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</si>
  <si>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</si>
  <si>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</si>
  <si>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</si>
  <si>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</si>
  <si>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</si>
  <si>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</si>
  <si>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</si>
  <si>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</si>
  <si>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</si>
  <si>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</si>
  <si>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</si>
  <si>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</si>
  <si>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</si>
  <si>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</si>
  <si>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</si>
  <si>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</si>
  <si>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</si>
  <si>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</si>
  <si>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</si>
  <si>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</si>
  <si>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</si>
  <si>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</si>
  <si>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</si>
  <si>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</si>
  <si>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</si>
  <si>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</si>
  <si>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</si>
  <si>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</si>
  <si>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</si>
  <si>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</si>
  <si>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</si>
  <si>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</si>
  <si>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</si>
  <si>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</si>
  <si>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</si>
  <si>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</si>
  <si>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</si>
  <si>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</si>
  <si>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</si>
  <si>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</si>
  <si>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</si>
  <si>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</si>
  <si>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</si>
  <si>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</si>
  <si>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</si>
  <si>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</si>
  <si>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</si>
  <si>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</si>
  <si>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</si>
  <si>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</si>
  <si>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</si>
  <si>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</si>
  <si>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</si>
  <si>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</si>
  <si>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</si>
  <si>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</si>
  <si>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</si>
  <si>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</si>
  <si>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</si>
  <si>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</si>
  <si>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</si>
  <si>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</si>
  <si>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</si>
  <si>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</si>
  <si>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</si>
  <si>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</si>
  <si>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</si>
  <si>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</si>
  <si>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</si>
  <si>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</si>
  <si>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</si>
  <si>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</si>
  <si>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</si>
  <si>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</si>
  <si>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</si>
  <si>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</si>
  <si>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</si>
  <si>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</si>
  <si>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</si>
  <si>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</si>
  <si>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</si>
  <si>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</si>
  <si>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</si>
  <si>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</si>
  <si>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</si>
  <si>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</si>
  <si>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</si>
  <si>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</si>
  <si>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</si>
  <si>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</si>
  <si>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</si>
  <si>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</si>
  <si>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</si>
  <si>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</si>
  <si>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</si>
  <si>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</si>
  <si>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</si>
  <si>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</si>
  <si>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</si>
  <si>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</si>
  <si>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</si>
  <si>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</si>
  <si>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</si>
  <si>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</si>
  <si>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</si>
  <si>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</si>
  <si>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</si>
  <si>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</si>
  <si>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</si>
  <si>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</si>
  <si>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</si>
  <si>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</si>
  <si>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</si>
  <si>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</si>
  <si>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</si>
  <si>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</si>
  <si>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</si>
  <si>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</si>
  <si>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</si>
  <si>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</si>
  <si>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</si>
  <si>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</si>
  <si>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</si>
  <si>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</si>
  <si>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</si>
  <si>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</si>
  <si>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</si>
  <si>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</si>
  <si>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</si>
  <si>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</si>
  <si>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</si>
  <si>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</si>
  <si>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</si>
  <si>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</si>
  <si>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</si>
  <si>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</si>
  <si>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</si>
  <si>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</si>
  <si>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</si>
  <si>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</si>
  <si>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</si>
  <si>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</si>
  <si>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</si>
  <si>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</si>
  <si>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</si>
  <si>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</si>
  <si>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</si>
  <si>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</si>
  <si>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</si>
  <si>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</si>
  <si>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</si>
  <si>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</si>
  <si>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</si>
  <si>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</si>
  <si>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</si>
  <si>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</si>
  <si>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</si>
  <si>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</si>
  <si>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</si>
  <si>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</si>
  <si>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</si>
  <si>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</si>
  <si>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</si>
  <si>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</si>
  <si>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</si>
  <si>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</si>
  <si>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</si>
  <si>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</si>
  <si>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</si>
  <si>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</si>
  <si>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</si>
  <si>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</si>
  <si>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</si>
  <si>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</si>
  <si>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</si>
  <si>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</si>
  <si>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</si>
  <si>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</si>
  <si>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</si>
  <si>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</si>
  <si>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</si>
  <si>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</si>
  <si>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</si>
  <si>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</si>
  <si>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</si>
  <si>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</si>
  <si>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</si>
  <si>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</si>
  <si>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</si>
  <si>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</si>
  <si>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</si>
  <si>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</si>
  <si>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</si>
  <si>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</si>
  <si>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</si>
  <si>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</si>
  <si>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</si>
  <si>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</si>
  <si>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</si>
  <si>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</si>
  <si>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</si>
  <si>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</si>
  <si>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</si>
  <si>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</si>
  <si>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</si>
  <si>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</si>
  <si>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</si>
  <si>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</si>
  <si>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</si>
  <si>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</si>
  <si>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</si>
  <si>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</si>
  <si>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</si>
  <si>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</si>
  <si>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</si>
  <si>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</si>
  <si>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</si>
  <si>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</si>
  <si>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</si>
  <si>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</si>
  <si>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</si>
  <si>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</si>
  <si>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</si>
  <si>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</si>
  <si>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</si>
  <si>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</si>
  <si>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</si>
  <si>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</si>
  <si>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</si>
  <si>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</si>
  <si>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</si>
  <si>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</si>
  <si>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</si>
  <si>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</si>
  <si>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</si>
  <si>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</si>
  <si>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</si>
  <si>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</si>
  <si>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</si>
  <si>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</si>
  <si>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</si>
  <si>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</si>
  <si>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</si>
  <si>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</si>
  <si>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</si>
  <si>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</si>
  <si>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</si>
  <si>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</si>
  <si>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</si>
  <si>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</si>
  <si>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</si>
  <si>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</si>
  <si>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</si>
  <si>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</si>
  <si>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</si>
  <si>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</si>
  <si>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</si>
  <si>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</si>
  <si>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</si>
  <si>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</si>
  <si>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</si>
  <si>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</si>
  <si>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</si>
  <si>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</si>
  <si>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</si>
  <si>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</si>
  <si>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</si>
  <si>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</si>
  <si>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</si>
  <si>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</si>
  <si>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</si>
  <si>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</si>
  <si>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</si>
  <si>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</si>
  <si>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</si>
  <si>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</si>
  <si>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</si>
  <si>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</si>
  <si>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</si>
  <si>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</si>
  <si>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</si>
  <si>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</si>
  <si>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</si>
  <si>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</si>
  <si>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</si>
  <si>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</si>
  <si>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</si>
  <si>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</si>
  <si>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</si>
  <si>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</si>
  <si>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</si>
  <si>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</si>
  <si>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</si>
  <si>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</si>
  <si>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</si>
  <si>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</si>
  <si>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</si>
  <si>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</si>
  <si>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</si>
  <si>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</si>
  <si>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</si>
  <si>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</si>
  <si>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</si>
  <si>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</si>
  <si>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</si>
  <si>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</si>
  <si>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</si>
  <si>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</si>
  <si>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</si>
  <si>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</si>
  <si>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</si>
  <si>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</si>
  <si>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</si>
  <si>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</si>
  <si>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</si>
  <si>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</si>
  <si>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</si>
  <si>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</si>
  <si>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</si>
  <si>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</si>
  <si>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</si>
  <si>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</si>
  <si>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</si>
  <si>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</si>
  <si>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</si>
  <si>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</si>
  <si>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</si>
  <si>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</si>
  <si>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</si>
  <si>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</si>
  <si>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</si>
  <si>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</si>
  <si>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</si>
  <si>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</si>
  <si>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</si>
  <si>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</si>
  <si>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</si>
  <si>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</si>
  <si>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</si>
  <si>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</si>
  <si>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</si>
  <si>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</si>
  <si>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</si>
  <si>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</si>
  <si>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</si>
  <si>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</si>
  <si>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</si>
  <si>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</si>
  <si>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</si>
  <si>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</si>
  <si>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</si>
  <si>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</si>
  <si>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</si>
  <si>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</si>
  <si>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</si>
  <si>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</si>
  <si>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</si>
  <si>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</si>
  <si>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</si>
  <si>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</si>
  <si>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</si>
  <si>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</si>
  <si>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</si>
  <si>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</si>
  <si>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</si>
  <si>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</si>
  <si>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</si>
  <si>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</si>
  <si>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</si>
  <si>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</si>
  <si>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</si>
  <si>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</si>
  <si>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</si>
  <si>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</si>
  <si>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</si>
  <si>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</si>
  <si>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</si>
  <si>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</si>
  <si>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</si>
  <si>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</si>
  <si>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</si>
  <si>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</si>
  <si>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</si>
  <si>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</si>
  <si>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</si>
  <si>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</si>
  <si>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</si>
  <si>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</si>
  <si>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</si>
  <si>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</si>
  <si>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</si>
  <si>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</si>
  <si>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</si>
  <si>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</si>
  <si>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</si>
  <si>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</si>
  <si>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</si>
  <si>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</si>
  <si>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</si>
  <si>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</si>
  <si>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</si>
  <si>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</si>
  <si>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</si>
  <si>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</si>
  <si>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</si>
  <si>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</si>
  <si>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</si>
  <si>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</si>
  <si>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</si>
  <si>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</si>
  <si>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</si>
  <si>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</si>
  <si>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</si>
  <si>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</si>
  <si>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</si>
  <si>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</si>
  <si>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</si>
  <si>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</si>
  <si>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</si>
  <si>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</si>
  <si>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</si>
  <si>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</si>
  <si>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</si>
  <si>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</si>
  <si>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</si>
  <si>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</si>
  <si>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</si>
  <si>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</si>
  <si>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</si>
  <si>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</si>
  <si>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</si>
  <si>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</si>
  <si>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</si>
  <si>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</si>
  <si>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</si>
  <si>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</si>
  <si>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</si>
  <si>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</si>
  <si>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</si>
  <si>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</si>
  <si>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</si>
  <si>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</si>
  <si>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</si>
  <si>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</si>
  <si>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</si>
  <si>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</si>
  <si>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</si>
  <si>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</si>
  <si>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</si>
  <si>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</si>
  <si>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</si>
  <si>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</si>
  <si>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</si>
  <si>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</si>
  <si>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</si>
  <si>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</si>
  <si>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</si>
  <si>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</si>
  <si>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</si>
  <si>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</si>
  <si>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</si>
  <si>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</si>
  <si>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</si>
  <si>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</si>
  <si>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</si>
  <si>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</si>
  <si>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</si>
  <si>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</si>
  <si>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</si>
  <si>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</si>
  <si>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</si>
  <si>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</si>
  <si>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</si>
  <si>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</si>
  <si>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</si>
  <si>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</si>
  <si>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</si>
  <si>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</si>
  <si>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</si>
  <si>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</si>
  <si>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</si>
  <si>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</si>
  <si>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</si>
  <si>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</si>
  <si>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</si>
  <si>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</si>
  <si>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</si>
  <si>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</si>
  <si>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</si>
  <si>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</si>
  <si>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</si>
  <si>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</si>
  <si>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</si>
  <si>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</si>
  <si>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</si>
  <si>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</si>
  <si>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</si>
  <si>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</si>
  <si>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</si>
  <si>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</si>
  <si>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</si>
  <si>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</si>
  <si>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</si>
  <si>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</si>
  <si>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</si>
  <si>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</si>
  <si>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</si>
  <si>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</si>
  <si>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</si>
  <si>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</si>
  <si>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</si>
  <si>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</si>
  <si>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</si>
  <si>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</si>
  <si>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</si>
  <si>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</si>
  <si>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</si>
  <si>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</si>
  <si>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</si>
  <si>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</si>
  <si>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</si>
  <si>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</si>
  <si>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</si>
  <si>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</si>
  <si>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</si>
  <si>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</si>
  <si>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</si>
  <si>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</si>
  <si>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</si>
  <si>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</si>
  <si>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</si>
  <si>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</si>
  <si>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</si>
  <si>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</si>
  <si>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</si>
  <si>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</si>
  <si>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</si>
  <si>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</si>
  <si>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</si>
  <si>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</si>
  <si>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</si>
  <si>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</si>
  <si>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</si>
  <si>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</si>
  <si>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</si>
  <si>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</si>
  <si>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</si>
  <si>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</si>
  <si>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</si>
  <si>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</si>
  <si>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</si>
  <si>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</si>
  <si>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</si>
  <si>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</si>
  <si>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</si>
  <si>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</si>
  <si>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</si>
  <si>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</si>
  <si>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</si>
  <si>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</si>
  <si>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</si>
  <si>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</si>
  <si>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</si>
  <si>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</si>
  <si>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</si>
  <si>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</si>
  <si>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</si>
  <si>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</si>
  <si>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</si>
  <si>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</si>
  <si>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</si>
  <si>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</si>
  <si>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</si>
  <si>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</si>
  <si>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</si>
  <si>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</si>
  <si>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</si>
  <si>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</si>
  <si>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</si>
  <si>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</si>
  <si>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</si>
  <si>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</si>
  <si>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</si>
  <si>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</si>
  <si>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</si>
  <si>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</si>
  <si>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</si>
  <si>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</si>
  <si>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</si>
  <si>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</si>
  <si>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</si>
  <si>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</si>
  <si>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</si>
  <si>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</si>
  <si>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</si>
  <si>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</si>
  <si>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</si>
  <si>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</si>
  <si>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</si>
  <si>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</si>
  <si>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</si>
  <si>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</si>
  <si>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</si>
  <si>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</si>
  <si>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</si>
  <si>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</si>
  <si>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</si>
  <si>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</si>
  <si>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</si>
  <si>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</si>
  <si>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</si>
  <si>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</si>
  <si>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</si>
  <si>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</si>
  <si>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</si>
  <si>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</si>
  <si>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</si>
  <si>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</si>
  <si>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</si>
  <si>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</si>
  <si>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</si>
  <si>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</si>
  <si>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</si>
  <si>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</si>
  <si>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</si>
  <si>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</si>
  <si>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</si>
  <si>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</si>
  <si>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</si>
  <si>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</si>
  <si>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</si>
  <si>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</si>
  <si>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</si>
  <si>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</si>
  <si>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</si>
  <si>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</si>
  <si>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</si>
  <si>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</si>
  <si>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</si>
  <si>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</si>
  <si>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</si>
  <si>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</si>
  <si>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</si>
  <si>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</si>
  <si>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</si>
  <si>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</si>
  <si>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</si>
  <si>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</si>
  <si>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</si>
  <si>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</si>
  <si>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</si>
  <si>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</si>
  <si>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</si>
  <si>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</si>
  <si>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</si>
  <si>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</si>
  <si>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</si>
  <si>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</si>
  <si>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</si>
  <si>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</si>
  <si>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</si>
  <si>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</si>
  <si>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</si>
  <si>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</si>
  <si>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</si>
  <si>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</si>
  <si>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</si>
  <si>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</si>
  <si>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</si>
  <si>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</si>
  <si>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</si>
  <si>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</si>
  <si>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</si>
  <si>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</si>
  <si>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</si>
  <si>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</si>
  <si>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</si>
  <si>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</si>
  <si>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</si>
  <si>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</si>
  <si>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</si>
  <si>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</si>
  <si>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</si>
  <si>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</si>
  <si>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</si>
  <si>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</si>
  <si>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</si>
  <si>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</si>
  <si>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</si>
  <si>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</si>
  <si>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</si>
  <si>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</si>
  <si>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</si>
  <si>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</si>
  <si>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</si>
  <si>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</si>
  <si>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</si>
  <si>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</si>
  <si>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</si>
  <si>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</si>
  <si>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</si>
  <si>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</si>
  <si>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</si>
  <si>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</si>
  <si>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</si>
  <si>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</si>
  <si>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</si>
  <si>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</si>
  <si>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</si>
  <si>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</si>
  <si>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</si>
  <si>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</si>
  <si>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</si>
  <si>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</si>
  <si>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</si>
  <si>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</si>
  <si>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</si>
  <si>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</si>
  <si>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</si>
  <si>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</si>
  <si>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</si>
  <si>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</si>
  <si>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</si>
  <si>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</si>
  <si>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</si>
  <si>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</si>
  <si>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</si>
  <si>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</si>
  <si>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</si>
  <si>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</si>
  <si>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</si>
  <si>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</si>
  <si>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</si>
  <si>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</si>
  <si>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</si>
  <si>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</si>
  <si>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</si>
  <si>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</si>
  <si>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</si>
  <si>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</si>
  <si>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</si>
  <si>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</si>
  <si>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</si>
  <si>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</si>
  <si>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</si>
  <si>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</si>
  <si>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</si>
  <si>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</si>
  <si>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</si>
  <si>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</si>
  <si>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</si>
  <si>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</si>
  <si>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</si>
  <si>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</si>
  <si>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</si>
  <si>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</si>
  <si>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</si>
  <si>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</si>
  <si>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</si>
  <si>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</si>
  <si>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</si>
  <si>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</si>
  <si>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</si>
  <si>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</si>
  <si>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</si>
  <si>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</si>
  <si>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</si>
  <si>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</si>
  <si>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</si>
  <si>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</si>
  <si>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</si>
  <si>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</si>
  <si>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</si>
  <si>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</si>
  <si>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</si>
  <si>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</si>
  <si>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</si>
  <si>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</si>
  <si>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</si>
  <si>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</si>
  <si>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</si>
  <si>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</si>
  <si>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</si>
  <si>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</si>
  <si>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</si>
  <si>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</si>
  <si>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</si>
  <si>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</si>
  <si>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</si>
  <si>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</si>
  <si>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</si>
  <si>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</si>
  <si>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</si>
  <si>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</si>
  <si>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</si>
  <si>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</si>
  <si>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</si>
  <si>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</si>
  <si>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</si>
  <si>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</si>
  <si>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</si>
  <si>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</si>
  <si>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</si>
  <si>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</si>
  <si>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</si>
  <si>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</si>
  <si>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</si>
  <si>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</si>
  <si>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</si>
  <si>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</si>
  <si>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</si>
  <si>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</si>
  <si>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</si>
  <si>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</si>
  <si>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</si>
  <si>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</si>
  <si>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</si>
  <si>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</si>
  <si>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</si>
  <si>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</si>
  <si>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</si>
  <si>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</si>
  <si>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</si>
  <si>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</si>
  <si>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</si>
  <si>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</si>
  <si>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</si>
  <si>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</si>
  <si>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</si>
  <si>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</si>
  <si>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</si>
  <si>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</si>
  <si>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</si>
  <si>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</si>
  <si>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</si>
  <si>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</si>
  <si>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</si>
  <si>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</si>
  <si>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</si>
  <si>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</si>
  <si>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</si>
  <si>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</si>
  <si>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</si>
  <si>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</si>
  <si>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</si>
  <si>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</si>
  <si>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</si>
  <si>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</si>
  <si>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</si>
  <si>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</si>
  <si>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</si>
  <si>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</si>
  <si>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</si>
  <si>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</si>
  <si>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</si>
  <si>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</si>
  <si>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</si>
  <si>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</si>
  <si>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</si>
  <si>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</si>
  <si>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</si>
  <si>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</si>
  <si>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</si>
  <si>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</si>
  <si>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</si>
  <si>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</si>
  <si>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</si>
  <si>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</si>
  <si>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</si>
  <si>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</si>
  <si>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</si>
  <si>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</si>
  <si>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</si>
  <si>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</si>
  <si>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</si>
  <si>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</si>
  <si>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</si>
  <si>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</si>
  <si>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</si>
  <si>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</si>
  <si>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</si>
  <si>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</si>
  <si>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</si>
  <si>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</si>
  <si>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</si>
  <si>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</si>
  <si>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</si>
  <si>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</si>
  <si>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</si>
  <si>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</si>
  <si>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</si>
  <si>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</si>
  <si>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</si>
  <si>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</si>
  <si>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</si>
  <si>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</si>
  <si>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</si>
  <si>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</si>
  <si>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</si>
  <si>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</si>
  <si>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</si>
  <si>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</si>
  <si>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</si>
  <si>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</si>
  <si>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</si>
  <si>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</si>
  <si>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</si>
  <si>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</si>
  <si>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</si>
  <si>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</si>
  <si>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</si>
  <si>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</si>
  <si>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</si>
  <si>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</si>
  <si>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</si>
  <si>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</si>
  <si>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</si>
  <si>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</si>
  <si>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</si>
  <si>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</si>
  <si>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</si>
  <si>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</si>
  <si>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</si>
  <si>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</si>
  <si>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</si>
  <si>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</si>
  <si>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</si>
  <si>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</si>
  <si>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</si>
  <si>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</si>
  <si>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</si>
  <si>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</si>
  <si>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</si>
  <si>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</si>
  <si>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</si>
  <si>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</si>
  <si>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</si>
  <si>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</si>
  <si>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</si>
  <si>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</si>
  <si>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</si>
  <si>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</si>
  <si>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</si>
  <si>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</si>
  <si>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</si>
  <si>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</si>
  <si>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</si>
  <si>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</si>
  <si>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</si>
  <si>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</si>
  <si>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</si>
  <si>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</si>
  <si>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</si>
  <si>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</si>
  <si>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</si>
  <si>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</si>
  <si>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</si>
  <si>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</si>
  <si>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</si>
  <si>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</si>
  <si>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</si>
  <si>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</si>
  <si>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</si>
  <si>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</si>
  <si>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</si>
  <si>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</si>
  <si>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</si>
  <si>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</si>
  <si>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</si>
  <si>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</si>
  <si>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</si>
  <si>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</si>
  <si>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</si>
  <si>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</si>
  <si>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</si>
  <si>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</si>
  <si>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</si>
  <si>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</si>
  <si>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</si>
  <si>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</si>
  <si>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</si>
  <si>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</si>
  <si>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</si>
  <si>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</si>
  <si>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</si>
  <si>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</si>
  <si>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</si>
  <si>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</si>
  <si>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</si>
  <si>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</si>
  <si>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</si>
  <si>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</si>
  <si>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</si>
  <si>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</si>
  <si>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</si>
  <si>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</si>
  <si>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</si>
  <si>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</si>
  <si>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</si>
  <si>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</si>
  <si>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</si>
  <si>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</si>
  <si>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</si>
  <si>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</si>
  <si>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</si>
  <si>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</si>
  <si>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</si>
  <si>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</si>
  <si>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</si>
  <si>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</si>
  <si>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</si>
  <si>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</si>
  <si>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</si>
  <si>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</si>
  <si>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</si>
  <si>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</si>
  <si>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</si>
  <si>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</si>
  <si>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</si>
  <si>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</si>
  <si>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</si>
  <si>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</si>
  <si>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</si>
  <si>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</si>
  <si>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</si>
  <si>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</si>
  <si>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</si>
  <si>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</si>
  <si>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</si>
  <si>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</si>
  <si>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</si>
  <si>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</si>
  <si>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</si>
  <si>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</si>
  <si>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</si>
  <si>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</si>
  <si>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</si>
  <si>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</si>
  <si>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</si>
  <si>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</si>
  <si>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</si>
  <si>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</si>
  <si>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</si>
  <si>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</si>
  <si>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</si>
  <si>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</si>
  <si>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</si>
  <si>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</si>
  <si>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</si>
  <si>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</si>
  <si>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</si>
  <si>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</si>
  <si>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</si>
  <si>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</si>
  <si>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</si>
  <si>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</si>
  <si>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</si>
  <si>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</si>
  <si>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</si>
  <si>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</si>
  <si>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</si>
  <si>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</si>
  <si>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</si>
  <si>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</si>
  <si>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</si>
  <si>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</si>
  <si>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</si>
  <si>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</si>
  <si>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</si>
  <si>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</si>
  <si>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</si>
  <si>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</si>
  <si>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</si>
  <si>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</si>
  <si>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</si>
  <si>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</si>
  <si>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</si>
  <si>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</si>
  <si>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</si>
  <si>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</si>
  <si>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</si>
  <si>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</si>
  <si>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</si>
  <si>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</si>
  <si>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</si>
  <si>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</si>
  <si>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</si>
  <si>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</si>
  <si>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</si>
  <si>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</si>
  <si>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</si>
  <si>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</si>
  <si>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</si>
  <si>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</si>
  <si>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</si>
  <si>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</si>
  <si>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</si>
  <si>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</si>
  <si>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</si>
  <si>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</si>
  <si>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</si>
  <si>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</si>
  <si>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</si>
  <si>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</si>
  <si>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</si>
  <si>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</si>
  <si>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</si>
  <si>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</si>
  <si>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</si>
  <si>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</si>
  <si>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</si>
  <si>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</si>
  <si>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</si>
  <si>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</si>
  <si>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</si>
  <si>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</si>
  <si>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</si>
  <si>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</si>
  <si>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</si>
  <si>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</si>
  <si>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</si>
  <si>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</si>
  <si>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</si>
  <si>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</si>
  <si>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</si>
  <si>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</si>
  <si>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</si>
  <si>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</si>
  <si>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</si>
  <si>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</si>
  <si>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</si>
  <si>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</si>
  <si>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</si>
  <si>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</si>
  <si>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</si>
  <si>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</si>
  <si>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</si>
  <si>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</si>
  <si>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</si>
  <si>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</si>
  <si>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</si>
  <si>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</si>
  <si>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</si>
  <si>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</si>
  <si>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</si>
  <si>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</si>
  <si>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</si>
  <si>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</si>
  <si>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</si>
  <si>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</si>
  <si>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</si>
  <si>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</si>
  <si>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</si>
  <si>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</si>
  <si>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</si>
  <si>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</si>
  <si>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</si>
  <si>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</si>
  <si>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</si>
  <si>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</si>
  <si>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</si>
  <si>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</si>
  <si>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</si>
  <si>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</si>
  <si>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</si>
  <si>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</si>
  <si>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</si>
  <si>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</si>
  <si>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</si>
  <si>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</si>
  <si>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</si>
  <si>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</si>
  <si>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</si>
  <si>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</si>
  <si>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</si>
  <si>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</si>
  <si>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</si>
  <si>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</si>
  <si>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</si>
  <si>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</si>
  <si>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</si>
  <si>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</si>
  <si>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</si>
  <si>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</si>
  <si>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</si>
  <si>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</si>
  <si>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</si>
  <si>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</si>
  <si>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</si>
  <si>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</si>
  <si>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</si>
  <si>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</si>
  <si>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</si>
  <si>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</si>
  <si>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</si>
  <si>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</si>
  <si>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</si>
  <si>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</si>
  <si>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</si>
  <si>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</si>
  <si>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</si>
  <si>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</si>
  <si>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</si>
  <si>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</si>
  <si>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</si>
  <si>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</si>
  <si>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</si>
  <si>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</si>
  <si>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</si>
  <si>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</si>
  <si>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</si>
  <si>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</si>
  <si>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</si>
  <si>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</si>
  <si>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</si>
  <si>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</si>
  <si>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</si>
  <si>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</si>
  <si>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</si>
  <si>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</si>
  <si>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</si>
  <si>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</si>
  <si>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</si>
  <si>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</si>
  <si>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</si>
  <si>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</si>
  <si>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</si>
  <si>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</si>
  <si>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</si>
  <si>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</si>
  <si>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</si>
  <si>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</si>
  <si>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</si>
  <si>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</si>
  <si>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</si>
  <si>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</si>
  <si>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</si>
  <si>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</si>
  <si>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</si>
  <si>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</si>
  <si>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</si>
  <si>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</si>
  <si>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</si>
  <si>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</si>
  <si>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</si>
  <si>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</si>
  <si>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</si>
  <si>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</si>
  <si>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</si>
  <si>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</si>
  <si>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</si>
  <si>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</si>
  <si>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</si>
  <si>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</si>
  <si>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</si>
  <si>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</si>
  <si>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</si>
  <si>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</si>
  <si>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</si>
  <si>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</si>
  <si>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</si>
  <si>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</si>
  <si>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</si>
  <si>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</si>
  <si>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</si>
  <si>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</si>
  <si>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</si>
  <si>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</si>
  <si>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</si>
  <si>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</si>
  <si>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</si>
  <si>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</si>
  <si>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</si>
  <si>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</si>
  <si>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</si>
  <si>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</si>
  <si>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</si>
  <si>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</si>
  <si>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</si>
  <si>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</si>
  <si>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</si>
  <si>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</si>
  <si>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</si>
  <si>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</si>
  <si>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</si>
  <si>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</si>
  <si>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</si>
  <si>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</si>
  <si>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</si>
  <si>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</si>
  <si>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</si>
  <si>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</si>
  <si>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</si>
  <si>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</si>
  <si>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</si>
  <si>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</si>
  <si>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</si>
  <si>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</si>
  <si>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</si>
  <si>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</si>
  <si>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</si>
  <si>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</si>
  <si>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</si>
  <si>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</si>
  <si>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</si>
  <si>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</si>
  <si>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</si>
  <si>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</si>
  <si>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</si>
  <si>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</si>
  <si>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</si>
  <si>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</si>
  <si>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</si>
  <si>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</si>
  <si>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</si>
  <si>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</si>
  <si>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</si>
  <si>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</si>
  <si>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</si>
  <si>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</si>
  <si>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</si>
  <si>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</si>
  <si>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</si>
  <si>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</si>
  <si>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</si>
  <si>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</si>
  <si>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</si>
  <si>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</si>
  <si>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</si>
  <si>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</si>
  <si>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</si>
  <si>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</si>
  <si>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</si>
  <si>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</si>
  <si>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</si>
  <si>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</si>
  <si>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</si>
  <si>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</si>
  <si>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</si>
  <si>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</si>
  <si>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</si>
  <si>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</si>
  <si>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</si>
  <si>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</si>
  <si>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</si>
  <si>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</si>
  <si>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</si>
  <si>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</si>
  <si>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</si>
  <si>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</si>
  <si>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</si>
  <si>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</si>
  <si>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</si>
  <si>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</si>
  <si>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</si>
  <si>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</si>
  <si>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</si>
  <si>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</si>
  <si>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</si>
  <si>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</si>
  <si>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</si>
  <si>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</si>
  <si>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</si>
  <si>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</si>
  <si>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</si>
  <si>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</si>
  <si>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</si>
  <si>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</si>
  <si>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</si>
  <si>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</si>
  <si>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</si>
  <si>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</si>
  <si>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</si>
  <si>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</si>
  <si>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</si>
  <si>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</si>
  <si>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</si>
  <si>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</si>
  <si>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</si>
  <si>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</si>
  <si>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</si>
  <si>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</si>
  <si>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</si>
  <si>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</si>
  <si>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</si>
  <si>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</si>
  <si>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</si>
  <si>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</si>
  <si>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</si>
  <si>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</si>
  <si>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</si>
  <si>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</si>
  <si>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</si>
  <si>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</si>
  <si>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</si>
  <si>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</si>
  <si>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</si>
  <si>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</si>
  <si>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</si>
  <si>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</si>
  <si>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</si>
  <si>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</si>
  <si>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</si>
  <si>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</si>
  <si>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</si>
  <si>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</si>
  <si>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</si>
  <si>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</si>
  <si>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</si>
  <si>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</si>
  <si>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</si>
  <si>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</si>
  <si>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</si>
  <si>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</si>
  <si>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</si>
  <si>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</si>
  <si>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</si>
  <si>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</si>
  <si>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</si>
  <si>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</si>
  <si>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</si>
  <si>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</si>
  <si>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</si>
  <si>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</si>
  <si>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</si>
  <si>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</si>
  <si>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</si>
  <si>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</si>
  <si>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</si>
  <si>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</si>
  <si>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</si>
  <si>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</si>
  <si>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</si>
  <si>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</si>
  <si>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</si>
  <si>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</si>
  <si>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</si>
  <si>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</si>
  <si>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</si>
  <si>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</si>
  <si>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</si>
  <si>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</si>
  <si>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</si>
  <si>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</si>
  <si>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</si>
  <si>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</si>
  <si>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</si>
  <si>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</si>
  <si>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</si>
  <si>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</si>
  <si>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</si>
  <si>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</si>
  <si>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</si>
  <si>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</si>
  <si>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</si>
  <si>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</si>
  <si>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</si>
  <si>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</si>
  <si>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</si>
  <si>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</si>
  <si>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</si>
  <si>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</si>
  <si>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</si>
  <si>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</si>
  <si>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</si>
  <si>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</si>
  <si>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</si>
  <si>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</si>
  <si>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</si>
  <si>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</si>
  <si>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</si>
  <si>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</si>
  <si>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</si>
  <si>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</si>
  <si>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</si>
  <si>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</si>
  <si>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</si>
  <si>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</si>
  <si>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</si>
  <si>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</si>
  <si>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</si>
  <si>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</si>
  <si>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</si>
  <si>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</si>
  <si>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</si>
  <si>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</si>
  <si>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</si>
  <si>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</si>
  <si>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</si>
  <si>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</si>
  <si>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</si>
  <si>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</si>
  <si>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</si>
  <si>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</si>
  <si>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</si>
  <si>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</si>
  <si>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</si>
  <si>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</si>
  <si>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</si>
  <si>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</si>
  <si>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</si>
  <si>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</si>
  <si>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</si>
  <si>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</si>
  <si>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</si>
  <si>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</si>
  <si>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</si>
  <si>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</si>
  <si>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</si>
  <si>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</si>
  <si>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</si>
  <si>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</si>
  <si>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</si>
  <si>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</si>
  <si>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</si>
  <si>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</si>
  <si>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</si>
  <si>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</si>
  <si>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</si>
  <si>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</si>
  <si>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</si>
  <si>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</si>
  <si>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</si>
  <si>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</si>
  <si>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</si>
  <si>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</si>
  <si>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</si>
  <si>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</si>
  <si>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</si>
  <si>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</si>
  <si>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</si>
  <si>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</si>
  <si>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</si>
  <si>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</si>
  <si>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</si>
  <si>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</si>
  <si>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</si>
  <si>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</si>
  <si>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</si>
  <si>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</si>
  <si>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</si>
  <si>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</si>
  <si>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</si>
  <si>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</si>
  <si>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</si>
  <si>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</si>
  <si>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</si>
  <si>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</si>
  <si>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</si>
  <si>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</si>
  <si>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</si>
  <si>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</si>
  <si>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</si>
  <si>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</si>
  <si>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</si>
  <si>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</si>
  <si>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</si>
  <si>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</si>
  <si>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</si>
  <si>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</si>
  <si>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</si>
  <si>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</si>
  <si>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</si>
  <si>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</si>
  <si>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</si>
  <si>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</si>
  <si>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</si>
  <si>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</si>
  <si>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</si>
  <si>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</si>
  <si>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</si>
  <si>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</si>
  <si>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</si>
  <si>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</si>
  <si>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</si>
  <si>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</si>
  <si>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</si>
  <si>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</si>
  <si>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</si>
  <si>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</si>
  <si>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</si>
  <si>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</si>
  <si>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</si>
  <si>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</si>
  <si>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</si>
  <si>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</si>
  <si>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</si>
  <si>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</si>
  <si>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</si>
  <si>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</si>
  <si>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</si>
  <si>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</si>
  <si>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</si>
  <si>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</si>
  <si>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</si>
  <si>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</si>
  <si>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</si>
  <si>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</si>
  <si>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</si>
  <si>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</si>
  <si>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</si>
  <si>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</si>
  <si>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</si>
  <si>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</si>
  <si>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</si>
  <si>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</si>
  <si>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</si>
  <si>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</si>
  <si>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</si>
  <si>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</si>
  <si>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</si>
  <si>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</si>
  <si>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</si>
  <si>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</si>
  <si>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</si>
  <si>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</si>
  <si>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</si>
  <si>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</si>
  <si>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</si>
  <si>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</si>
  <si>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</si>
  <si>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</si>
  <si>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</si>
  <si>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</si>
  <si>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</si>
  <si>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</si>
  <si>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</si>
  <si>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</si>
  <si>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</si>
  <si>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</si>
  <si>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</si>
  <si>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</si>
  <si>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</si>
  <si>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</si>
  <si>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</si>
  <si>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</si>
  <si>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</si>
  <si>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</si>
  <si>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</si>
  <si>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</si>
  <si>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</si>
  <si>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</si>
  <si>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</si>
  <si>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</si>
  <si>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</si>
  <si>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</si>
  <si>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</si>
  <si>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</si>
  <si>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</si>
  <si>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</si>
  <si>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</si>
  <si>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</si>
  <si>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</si>
  <si>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</si>
  <si>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</si>
  <si>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</si>
  <si>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</si>
  <si>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</si>
  <si>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</si>
  <si>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</si>
  <si>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</si>
  <si>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</si>
  <si>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</si>
  <si>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</si>
  <si>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</si>
  <si>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</si>
  <si>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</si>
  <si>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</si>
  <si>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</si>
  <si>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</si>
  <si>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</si>
  <si>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</si>
  <si>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</si>
  <si>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</si>
  <si>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</si>
  <si>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</si>
  <si>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</si>
  <si>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</si>
  <si>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</si>
  <si>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</si>
  <si>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</si>
  <si>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</si>
  <si>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</si>
  <si>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</si>
  <si>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</si>
  <si>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</si>
  <si>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</si>
  <si>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</si>
  <si>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</si>
  <si>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</si>
  <si>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</si>
  <si>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</si>
  <si>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</si>
  <si>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</si>
  <si>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</si>
  <si>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</si>
  <si>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</si>
  <si>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</si>
  <si>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</si>
  <si>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</si>
  <si>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</si>
  <si>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</si>
  <si>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</si>
  <si>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</si>
  <si>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</si>
  <si>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</si>
  <si>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</si>
  <si>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</si>
  <si>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</si>
  <si>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</si>
  <si>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</si>
  <si>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</si>
  <si>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</si>
  <si>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</si>
  <si>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</si>
  <si>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</si>
  <si>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</si>
  <si>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</si>
  <si>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</si>
  <si>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</si>
  <si>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</si>
  <si>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</si>
  <si>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</si>
  <si>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</si>
  <si>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</si>
  <si>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</si>
  <si>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</si>
  <si>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</si>
  <si>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</si>
  <si>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</si>
  <si>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</si>
  <si>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</si>
  <si>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</si>
  <si>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</si>
  <si>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</si>
  <si>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</si>
  <si>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</si>
  <si>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</si>
  <si>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</si>
  <si>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</si>
  <si>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</si>
  <si>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</si>
  <si>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</si>
  <si>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</si>
  <si>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</si>
  <si>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</si>
  <si>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</si>
  <si>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</si>
  <si>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</si>
  <si>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</si>
  <si>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</si>
  <si>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</si>
  <si>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</si>
  <si>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</si>
  <si>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</si>
  <si>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</si>
  <si>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</si>
  <si>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</si>
  <si>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</si>
  <si>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</si>
  <si>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</si>
  <si>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</si>
  <si>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</si>
  <si>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</si>
  <si>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</si>
  <si>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</si>
  <si>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</si>
  <si>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</si>
  <si>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</si>
  <si>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</si>
  <si>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</si>
  <si>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</si>
  <si>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</si>
  <si>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</si>
  <si>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</si>
  <si>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</si>
  <si>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</si>
  <si>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</si>
  <si>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</si>
  <si>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</si>
  <si>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</si>
  <si>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</si>
  <si>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</si>
  <si>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</si>
  <si>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</si>
  <si>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</si>
  <si>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</si>
  <si>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</si>
  <si>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</si>
  <si>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</si>
  <si>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</si>
  <si>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</si>
  <si>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</si>
  <si>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</si>
  <si>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</si>
  <si>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</si>
  <si>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</si>
  <si>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</si>
  <si>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</si>
  <si>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</si>
  <si>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</si>
  <si>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</si>
  <si>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</si>
  <si>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</si>
  <si>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</si>
  <si>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</si>
  <si>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</si>
  <si>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</si>
  <si>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</si>
  <si>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</si>
  <si>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</si>
  <si>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</si>
  <si>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</si>
  <si>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</si>
  <si>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</si>
  <si>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</si>
  <si>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</si>
  <si>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</si>
  <si>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</si>
  <si>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</si>
  <si>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</si>
  <si>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</si>
  <si>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</si>
  <si>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</si>
  <si>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</si>
  <si>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</si>
  <si>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</si>
  <si>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</si>
  <si>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</si>
  <si>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</si>
  <si>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</si>
  <si>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</si>
  <si>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</si>
  <si>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</si>
  <si>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</si>
  <si>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</si>
  <si>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</si>
  <si>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</si>
  <si>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</si>
  <si>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</si>
  <si>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</si>
  <si>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</si>
  <si>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</si>
  <si>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</si>
  <si>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</si>
  <si>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</si>
  <si>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</si>
  <si>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</si>
  <si>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</si>
  <si>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</si>
  <si>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</si>
  <si>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</si>
  <si>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</si>
  <si>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</si>
  <si>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</si>
  <si>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</si>
  <si>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</si>
  <si>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</si>
  <si>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</si>
  <si>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</si>
  <si>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</si>
  <si>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</si>
  <si>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</si>
  <si>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</si>
  <si>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</si>
  <si>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</si>
  <si>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</si>
  <si>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</si>
  <si>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</si>
  <si>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</si>
  <si>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</si>
  <si>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</si>
  <si>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</si>
  <si>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</si>
  <si>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</si>
  <si>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</si>
  <si>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</si>
  <si>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</si>
  <si>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</si>
  <si>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</si>
  <si>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</si>
  <si>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</si>
  <si>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</si>
  <si>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</si>
  <si>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</si>
  <si>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</si>
  <si>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</si>
  <si>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</si>
  <si>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</si>
  <si>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</si>
  <si>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</si>
  <si>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</si>
  <si>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</si>
  <si>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</si>
  <si>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</si>
  <si>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</si>
  <si>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</si>
  <si>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</si>
  <si>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</si>
  <si>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</si>
  <si>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</si>
  <si>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</si>
  <si>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</si>
  <si>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</si>
  <si>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</si>
  <si>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</si>
  <si>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</si>
  <si>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</si>
  <si>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</si>
  <si>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</si>
  <si>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</si>
  <si>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</si>
  <si>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</si>
  <si>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</si>
  <si>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</si>
  <si>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</si>
  <si>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</si>
  <si>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</si>
  <si>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</si>
  <si>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</si>
  <si>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</si>
  <si>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</si>
  <si>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</si>
  <si>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</si>
  <si>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</si>
  <si>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</si>
  <si>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</si>
  <si>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</si>
  <si>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</si>
  <si>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</si>
  <si>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</si>
  <si>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</si>
  <si>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</si>
  <si>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</si>
  <si>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</si>
  <si>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</si>
  <si>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</si>
  <si>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</si>
  <si>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</si>
  <si>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</si>
  <si>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</si>
  <si>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</si>
  <si>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</si>
  <si>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</si>
  <si>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</si>
  <si>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</si>
  <si>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</si>
  <si>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</si>
  <si>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</si>
  <si>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</si>
  <si>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</si>
  <si>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</si>
  <si>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</si>
  <si>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</si>
  <si>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</si>
  <si>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</si>
  <si>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</si>
  <si>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</si>
  <si>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</si>
  <si>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</si>
  <si>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</si>
  <si>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</si>
  <si>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</si>
  <si>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</si>
  <si>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</si>
  <si>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</si>
  <si>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</si>
  <si>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</si>
  <si>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</si>
  <si>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</si>
  <si>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</si>
  <si>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</si>
  <si>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</si>
  <si>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</si>
  <si>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</si>
  <si>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</si>
  <si>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</si>
  <si>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</si>
  <si>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</si>
  <si>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</si>
  <si>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</si>
  <si>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</si>
  <si>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</si>
  <si>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</si>
  <si>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</si>
  <si>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</si>
  <si>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</si>
  <si>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</si>
  <si>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</si>
  <si>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</si>
  <si>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</si>
  <si>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</si>
  <si>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</si>
  <si>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</si>
  <si>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</si>
  <si>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</si>
  <si>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</si>
  <si>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</si>
  <si>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</si>
  <si>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</si>
  <si>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</si>
  <si>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</si>
  <si>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</si>
  <si>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</si>
  <si>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</si>
  <si>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</si>
  <si>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</si>
  <si>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</si>
  <si>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</si>
  <si>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</si>
  <si>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</si>
  <si>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</si>
  <si>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</si>
  <si>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</si>
  <si>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</si>
  <si>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</si>
  <si>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</si>
  <si>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</si>
  <si>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</si>
  <si>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</si>
  <si>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</si>
  <si>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</si>
  <si>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</si>
  <si>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</si>
  <si>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</si>
  <si>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</si>
  <si>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</si>
  <si>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</si>
  <si>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</si>
  <si>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</si>
  <si>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</si>
  <si>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</si>
  <si>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</si>
  <si>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</si>
  <si>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</si>
  <si>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</si>
  <si>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</si>
  <si>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</si>
  <si>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</si>
  <si>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</si>
  <si>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</si>
  <si>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</si>
  <si>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</si>
  <si>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</si>
  <si>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</si>
  <si>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</si>
  <si>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</si>
  <si>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</si>
  <si>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</si>
  <si>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</si>
  <si>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</si>
  <si>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</si>
  <si>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</si>
  <si>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</si>
  <si>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</si>
  <si>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</si>
  <si>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</si>
  <si>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</si>
  <si>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</si>
  <si>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</si>
  <si>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</si>
  <si>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</si>
  <si>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</si>
  <si>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</si>
  <si>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</si>
  <si>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</si>
  <si>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</si>
  <si>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</si>
  <si>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</si>
  <si>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</si>
  <si>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</si>
  <si>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</si>
  <si>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</si>
  <si>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</si>
  <si>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</si>
  <si>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</si>
  <si>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</si>
  <si>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</si>
  <si>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</si>
  <si>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</si>
  <si>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</si>
  <si>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</si>
  <si>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</si>
  <si>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</si>
  <si>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</si>
  <si>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</si>
  <si>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</si>
  <si>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</si>
  <si>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</si>
  <si>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</si>
  <si>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</si>
  <si>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</si>
  <si>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</si>
  <si>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</si>
  <si>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</si>
  <si>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</si>
  <si>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</si>
  <si>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</si>
  <si>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</si>
  <si>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</si>
  <si>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</si>
  <si>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</si>
  <si>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</si>
  <si>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</si>
  <si>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</si>
  <si>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</si>
  <si>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</si>
  <si>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</si>
  <si>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</si>
  <si>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</si>
  <si>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</si>
  <si>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</si>
  <si>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</si>
  <si>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</si>
  <si>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</si>
  <si>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</si>
  <si>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</si>
  <si>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</si>
  <si>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</si>
  <si>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</si>
  <si>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</si>
  <si>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</si>
  <si>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</si>
  <si>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</si>
  <si>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</si>
  <si>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</si>
  <si>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</si>
  <si>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</si>
  <si>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</si>
  <si>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</si>
  <si>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</si>
  <si>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</si>
  <si>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</si>
  <si>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</si>
  <si>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</si>
  <si>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</si>
  <si>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</si>
  <si>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</si>
  <si>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</si>
  <si>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</si>
  <si>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</si>
  <si>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</si>
  <si>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</si>
  <si>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</si>
  <si>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</si>
  <si>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</si>
  <si>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</si>
  <si>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</si>
  <si>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</si>
  <si>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</si>
  <si>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</si>
  <si>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</si>
  <si>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</si>
  <si>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</si>
  <si>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</si>
  <si>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</si>
  <si>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</si>
  <si>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</si>
  <si>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</si>
  <si>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</si>
  <si>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</si>
  <si>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</si>
  <si>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</si>
  <si>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</si>
  <si>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</si>
  <si>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</si>
  <si>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</si>
  <si>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</si>
  <si>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</si>
  <si>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</si>
  <si>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</si>
  <si>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</si>
  <si>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</si>
  <si>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</si>
  <si>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</si>
  <si>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</si>
  <si>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</si>
  <si>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</si>
  <si>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</si>
  <si>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</si>
  <si>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</si>
  <si>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</si>
  <si>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</si>
  <si>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</si>
  <si>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</si>
  <si>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</si>
  <si>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</si>
  <si>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</si>
  <si>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</si>
  <si>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</si>
  <si>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</si>
  <si>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</si>
  <si>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</si>
  <si>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</si>
  <si>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</si>
  <si>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</si>
  <si>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</si>
  <si>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</si>
  <si>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</si>
  <si>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</si>
  <si>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</si>
  <si>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</si>
  <si>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</si>
  <si>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</si>
  <si>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</si>
  <si>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</si>
  <si>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</si>
  <si>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</si>
  <si>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</si>
  <si>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</si>
  <si>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</si>
  <si>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</si>
  <si>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</si>
  <si>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</si>
  <si>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</si>
  <si>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</si>
  <si>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</si>
  <si>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</si>
  <si>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</si>
  <si>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</si>
  <si>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</si>
  <si>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</si>
  <si>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</si>
  <si>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</si>
  <si>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</si>
  <si>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</si>
  <si>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</si>
  <si>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</si>
  <si>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</si>
  <si>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</si>
  <si>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</si>
  <si>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</si>
  <si>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</si>
  <si>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</si>
  <si>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</si>
  <si>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</si>
  <si>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</si>
  <si>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</si>
  <si>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</si>
  <si>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</si>
  <si>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</si>
  <si>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</si>
  <si>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</si>
  <si>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</si>
  <si>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</si>
  <si>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</si>
  <si>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</si>
  <si>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</si>
  <si>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</si>
  <si>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</si>
  <si>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</si>
  <si>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</si>
  <si>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</si>
  <si>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</si>
  <si>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</si>
  <si>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</si>
  <si>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</si>
  <si>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</si>
  <si>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</si>
  <si>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</si>
  <si>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</si>
  <si>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</si>
  <si>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</si>
  <si>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</si>
  <si>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</si>
  <si>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</si>
  <si>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</si>
  <si>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</si>
  <si>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</si>
  <si>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</si>
  <si>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</si>
  <si>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</si>
  <si>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</si>
  <si>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</si>
  <si>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</si>
  <si>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</si>
  <si>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</si>
  <si>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</si>
  <si>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</si>
  <si>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</si>
  <si>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</si>
  <si>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</si>
  <si>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</si>
  <si>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</si>
  <si>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</si>
  <si>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</si>
  <si>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</si>
  <si>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</si>
  <si>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</si>
  <si>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</si>
  <si>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</si>
  <si>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</si>
  <si>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</si>
  <si>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</si>
  <si>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</si>
  <si>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</si>
  <si>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</si>
  <si>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</si>
  <si>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</si>
  <si>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</si>
  <si>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</si>
  <si>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</si>
  <si>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</si>
  <si>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</si>
  <si>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</si>
  <si>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</si>
  <si>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</si>
  <si>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</si>
  <si>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</si>
  <si>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</si>
  <si>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</si>
  <si>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</si>
  <si>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</si>
  <si>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</si>
  <si>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</si>
  <si>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</si>
  <si>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</si>
  <si>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</si>
  <si>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</si>
  <si>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</si>
  <si>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</si>
  <si>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</si>
  <si>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</si>
  <si>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</si>
  <si>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</si>
  <si>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</si>
  <si>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</si>
  <si>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</si>
  <si>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</si>
  <si>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</si>
  <si>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</si>
  <si>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</si>
  <si>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</si>
  <si>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</si>
  <si>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</si>
  <si>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</si>
  <si>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</si>
  <si>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</si>
  <si>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</si>
  <si>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</si>
  <si>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</si>
  <si>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</si>
  <si>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</si>
  <si>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</si>
  <si>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</si>
  <si>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</si>
  <si>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</si>
  <si>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</si>
  <si>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</si>
  <si>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</si>
  <si>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</si>
  <si>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</si>
  <si>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</si>
  <si>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</si>
  <si>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</si>
  <si>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</si>
  <si>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</si>
  <si>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</si>
  <si>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</si>
  <si>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</si>
  <si>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</si>
  <si>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</si>
  <si>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</si>
  <si>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</si>
  <si>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</si>
  <si>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</si>
  <si>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</si>
  <si>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</si>
  <si>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</si>
  <si>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</si>
  <si>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</si>
  <si>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</si>
  <si>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</si>
  <si>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</si>
  <si>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</si>
  <si>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</si>
  <si>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</si>
  <si>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</si>
  <si>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</si>
  <si>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</si>
  <si>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</si>
  <si>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</si>
  <si>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</si>
  <si>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</si>
  <si>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</si>
  <si>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</si>
  <si>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</si>
  <si>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</si>
  <si>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</si>
  <si>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</si>
  <si>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</si>
  <si>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</si>
  <si>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</si>
  <si>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</si>
  <si>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</si>
  <si>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</si>
  <si>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</si>
  <si>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</si>
  <si>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</si>
  <si>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</si>
  <si>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</si>
  <si>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</si>
  <si>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</si>
  <si>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</si>
  <si>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</si>
  <si>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</si>
  <si>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</si>
  <si>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</si>
  <si>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</si>
  <si>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</si>
  <si>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</si>
  <si>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</si>
  <si>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</si>
  <si>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</si>
  <si>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</si>
  <si>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</si>
  <si>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</si>
  <si>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</si>
  <si>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</si>
  <si>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</si>
  <si>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</si>
  <si>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</si>
  <si>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</si>
  <si>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</si>
  <si>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</si>
  <si>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</si>
  <si>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</si>
  <si>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</si>
  <si>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</si>
  <si>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</si>
  <si>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</si>
  <si>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</si>
  <si>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</si>
  <si>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</si>
  <si>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</si>
  <si>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</si>
  <si>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</si>
  <si>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</si>
  <si>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</si>
  <si>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</si>
  <si>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</si>
  <si>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</si>
  <si>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</si>
  <si>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</si>
  <si>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</si>
  <si>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</si>
  <si>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</si>
  <si>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</si>
  <si>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</si>
  <si>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</si>
  <si>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</si>
  <si>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</si>
  <si>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</si>
  <si>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</si>
  <si>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</si>
  <si>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</si>
  <si>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</si>
  <si>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</si>
  <si>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</si>
  <si>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</si>
  <si>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</si>
  <si>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</si>
  <si>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</si>
  <si>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</si>
  <si>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</si>
  <si>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</si>
  <si>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</si>
  <si>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</si>
  <si>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</si>
  <si>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</si>
  <si>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</si>
  <si>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</si>
  <si>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</si>
  <si>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</si>
  <si>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</si>
  <si>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</si>
  <si>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</si>
  <si>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</si>
  <si>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</si>
  <si>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</si>
  <si>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</si>
  <si>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</si>
  <si>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</si>
  <si>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</si>
  <si>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</si>
  <si>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</si>
  <si>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</si>
  <si>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</si>
  <si>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</si>
  <si>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</si>
  <si>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</si>
  <si>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</si>
  <si>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</si>
  <si>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</si>
  <si>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</si>
  <si>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</si>
  <si>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</si>
  <si>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</si>
  <si>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</si>
  <si>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</si>
  <si>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</si>
  <si>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</si>
  <si>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</si>
  <si>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</si>
  <si>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</si>
  <si>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</si>
  <si>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</si>
  <si>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</si>
  <si>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</si>
  <si>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</si>
  <si>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</si>
  <si>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</si>
  <si>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</si>
  <si>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</si>
  <si>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</si>
  <si>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</si>
  <si>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</si>
  <si>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</si>
  <si>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</si>
  <si>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</si>
  <si>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</si>
  <si>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</si>
  <si>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</si>
  <si>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</si>
  <si>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</si>
  <si>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</si>
  <si>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</si>
  <si>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</si>
  <si>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</si>
  <si>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</si>
  <si>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</si>
  <si>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</si>
  <si>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</si>
  <si>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</si>
  <si>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</si>
  <si>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</si>
  <si>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</si>
  <si>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</si>
  <si>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</si>
  <si>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</si>
  <si>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</si>
  <si>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</si>
  <si>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</si>
  <si>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</si>
  <si>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</si>
  <si>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</si>
  <si>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</si>
  <si>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</si>
  <si>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</si>
  <si>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</si>
  <si>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</si>
  <si>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</si>
  <si>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</si>
  <si>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</si>
  <si>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</si>
  <si>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</si>
  <si>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</si>
  <si>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</si>
  <si>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</si>
  <si>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</si>
  <si>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</si>
  <si>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</si>
  <si>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</si>
  <si>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</si>
  <si>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</si>
  <si>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</si>
  <si>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</si>
  <si>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</si>
  <si>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</si>
  <si>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</si>
  <si>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</si>
  <si>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</si>
  <si>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</si>
  <si>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</si>
  <si>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</si>
  <si>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</si>
  <si>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</si>
  <si>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</si>
  <si>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</si>
  <si>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</si>
  <si>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</si>
  <si>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</si>
  <si>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</si>
  <si>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</si>
  <si>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</si>
  <si>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</si>
  <si>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</si>
  <si>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</si>
  <si>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</si>
  <si>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</si>
  <si>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</si>
  <si>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</si>
  <si>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</si>
  <si>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</si>
  <si>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</si>
  <si>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</si>
  <si>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</si>
  <si>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</si>
  <si>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</si>
  <si>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</si>
  <si>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</si>
  <si>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</si>
  <si>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</si>
  <si>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</si>
  <si>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</si>
  <si>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</si>
  <si>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</si>
  <si>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</si>
  <si>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</si>
  <si>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</si>
  <si>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</si>
  <si>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</si>
  <si>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</si>
  <si>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</si>
  <si>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</si>
  <si>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</si>
  <si>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</si>
  <si>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</si>
  <si>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</si>
  <si>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</si>
  <si>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</si>
  <si>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</si>
  <si>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</si>
  <si>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</si>
  <si>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</si>
  <si>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</si>
  <si>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</si>
  <si>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</si>
  <si>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</si>
  <si>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</si>
  <si>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</si>
  <si>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</si>
  <si>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</si>
  <si>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</si>
  <si>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</si>
  <si>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</si>
  <si>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</si>
  <si>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</si>
  <si>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</si>
  <si>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</si>
  <si>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</si>
  <si>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</si>
  <si>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</si>
  <si>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</si>
  <si>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</si>
  <si>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</si>
  <si>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</si>
  <si>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</si>
  <si>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</si>
  <si>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</si>
  <si>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</si>
  <si>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</si>
  <si>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</si>
  <si>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</si>
  <si>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</si>
  <si>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</si>
  <si>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</si>
  <si>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</si>
  <si>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</si>
  <si>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</si>
  <si>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</si>
  <si>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</si>
  <si>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</si>
  <si>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</si>
  <si>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</si>
  <si>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</si>
  <si>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</si>
  <si>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</si>
  <si>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</si>
  <si>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</si>
  <si>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</si>
  <si>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</si>
  <si>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</si>
  <si>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</si>
  <si>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</si>
  <si>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</si>
  <si>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</si>
  <si>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</si>
  <si>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</si>
  <si>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</si>
  <si>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</si>
  <si>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</si>
  <si>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</si>
  <si>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</si>
  <si>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</si>
  <si>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</si>
  <si>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</si>
  <si>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</si>
  <si>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</si>
  <si>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</si>
  <si>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</si>
  <si>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</si>
  <si>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</si>
  <si>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</si>
  <si>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</si>
  <si>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</si>
  <si>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</si>
  <si>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</si>
  <si>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</si>
  <si>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</si>
  <si>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</si>
  <si>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</si>
  <si>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</si>
  <si>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</si>
  <si>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</si>
  <si>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</si>
  <si>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</si>
  <si>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</si>
  <si>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</si>
  <si>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</si>
  <si>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</si>
  <si>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</si>
  <si>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</si>
  <si>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</si>
  <si>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</si>
  <si>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</si>
  <si>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</si>
  <si>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</si>
  <si>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</si>
  <si>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</si>
  <si>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</si>
  <si>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</si>
  <si>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</si>
  <si>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</si>
  <si>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</si>
  <si>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</si>
  <si>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</si>
  <si>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</si>
  <si>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</si>
  <si>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</si>
  <si>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</si>
  <si>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</si>
  <si>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</si>
  <si>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</si>
  <si>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</si>
  <si>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</si>
  <si>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</si>
  <si>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</si>
  <si>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</si>
  <si>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</si>
  <si>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</si>
  <si>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</si>
  <si>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</si>
  <si>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</si>
  <si>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</si>
  <si>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</si>
  <si>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</si>
  <si>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</si>
  <si>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</si>
  <si>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</si>
  <si>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</si>
  <si>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</si>
  <si>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</si>
  <si>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</si>
  <si>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</si>
  <si>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</si>
  <si>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</si>
  <si>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</si>
  <si>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</si>
  <si>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</si>
  <si>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</si>
  <si>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</si>
  <si>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</si>
  <si>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</si>
  <si>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</si>
  <si>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</si>
  <si>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</si>
  <si>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</si>
  <si>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</si>
  <si>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</si>
  <si>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</si>
  <si>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</si>
  <si>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</si>
  <si>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</si>
  <si>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</si>
  <si>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</si>
  <si>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</si>
  <si>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</si>
  <si>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</si>
  <si>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</si>
  <si>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</si>
  <si>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</si>
  <si>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</si>
  <si>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</si>
  <si>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</si>
  <si>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</si>
  <si>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</si>
  <si>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</si>
  <si>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</si>
  <si>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</si>
  <si>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</si>
  <si>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</si>
  <si>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</si>
  <si>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</si>
  <si>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</si>
  <si>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</si>
  <si>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</si>
  <si>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</si>
  <si>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</si>
  <si>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</si>
  <si>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</si>
  <si>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</si>
  <si>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</si>
  <si>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</si>
  <si>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</si>
  <si>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</si>
  <si>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</si>
  <si>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</si>
  <si>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</si>
  <si>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</si>
  <si>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</si>
  <si>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</si>
  <si>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</si>
  <si>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</si>
  <si>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</si>
  <si>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</si>
  <si>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</si>
  <si>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</si>
  <si>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</si>
  <si>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</si>
  <si>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</si>
  <si>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</si>
  <si>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</si>
  <si>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</si>
  <si>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</si>
  <si>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</si>
  <si>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</si>
  <si>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</si>
  <si>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</si>
  <si>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</si>
  <si>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</si>
  <si>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</si>
  <si>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</si>
  <si>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</si>
  <si>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</si>
  <si>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</si>
  <si>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</si>
  <si>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</si>
  <si>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</si>
  <si>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</si>
  <si>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</si>
  <si>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</si>
  <si>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</si>
  <si>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</si>
  <si>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</si>
  <si>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</si>
  <si>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</si>
  <si>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</si>
  <si>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</si>
  <si>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</si>
  <si>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</si>
  <si>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</si>
  <si>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</si>
  <si>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</si>
  <si>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</si>
  <si>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</si>
  <si>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</si>
  <si>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</si>
  <si>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</si>
  <si>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</si>
  <si>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</si>
  <si>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</si>
  <si>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</si>
  <si>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</si>
  <si>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</si>
  <si>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</si>
  <si>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</si>
  <si>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</si>
  <si>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</si>
  <si>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</si>
  <si>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</si>
  <si>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</si>
  <si>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</si>
  <si>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</si>
  <si>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</si>
  <si>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</si>
  <si>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</si>
  <si>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</si>
  <si>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</si>
  <si>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</si>
  <si>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</si>
  <si>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</si>
  <si>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</si>
  <si>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</si>
  <si>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</si>
  <si>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</si>
  <si>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</si>
  <si>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</si>
  <si>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</si>
  <si>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</si>
  <si>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</si>
  <si>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</si>
  <si>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</si>
  <si>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</si>
  <si>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</si>
  <si>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</si>
  <si>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</si>
  <si>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</si>
  <si>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</si>
  <si>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</si>
  <si>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</si>
  <si>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</si>
  <si>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</si>
  <si>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</si>
  <si>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</si>
  <si>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</si>
  <si>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</si>
  <si>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</si>
  <si>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</si>
  <si>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</si>
  <si>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</si>
  <si>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</si>
  <si>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</si>
  <si>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</si>
  <si>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</si>
  <si>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</si>
  <si>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</si>
  <si>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</si>
  <si>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</si>
  <si>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</si>
  <si>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</si>
  <si>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</si>
  <si>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</si>
  <si>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</si>
  <si>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</si>
  <si>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</si>
  <si>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</si>
  <si>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</si>
  <si>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</si>
  <si>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</si>
  <si>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</si>
  <si>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</si>
  <si>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</si>
  <si>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</si>
  <si>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</si>
  <si>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</si>
  <si>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</si>
  <si>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</si>
  <si>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</si>
  <si>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</si>
  <si>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</si>
  <si>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</si>
  <si>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</si>
  <si>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</si>
  <si>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</si>
  <si>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</si>
  <si>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</si>
  <si>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</si>
  <si>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</si>
  <si>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</si>
  <si>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</si>
  <si>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</si>
  <si>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</si>
  <si>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</si>
  <si>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</si>
  <si>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</si>
  <si>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</si>
  <si>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</si>
  <si>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</si>
  <si>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</si>
  <si>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</si>
  <si>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</si>
  <si>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</si>
  <si>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</si>
  <si>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</si>
  <si>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</si>
  <si>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</si>
  <si>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</si>
  <si>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</si>
  <si>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</si>
  <si>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</si>
  <si>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</si>
  <si>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</si>
  <si>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</si>
  <si>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</si>
  <si>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</si>
  <si>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</si>
  <si>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</si>
  <si>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</si>
  <si>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</si>
  <si>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</si>
  <si>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</si>
  <si>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</si>
  <si>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</si>
  <si>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</si>
  <si>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</si>
  <si>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</si>
  <si>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</si>
  <si>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</si>
  <si>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</si>
  <si>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</si>
  <si>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</si>
  <si>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</si>
  <si>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</si>
  <si>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</si>
  <si>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</si>
  <si>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</si>
  <si>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</si>
  <si>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</si>
  <si>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</si>
  <si>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</si>
  <si>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</si>
  <si>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</si>
  <si>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</si>
  <si>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</si>
  <si>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</si>
  <si>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</si>
  <si>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</si>
  <si>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</si>
  <si>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</si>
  <si>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</si>
  <si>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</si>
  <si>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</si>
  <si>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</si>
  <si>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</si>
  <si>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</si>
  <si>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</si>
  <si>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</si>
  <si>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</si>
  <si>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</si>
  <si>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</si>
  <si>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</si>
  <si>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</si>
  <si>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</si>
  <si>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</si>
  <si>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</si>
  <si>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</si>
  <si>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</si>
  <si>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</si>
  <si>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</si>
  <si>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</si>
  <si>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</si>
  <si>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</si>
  <si>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</si>
  <si>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</si>
  <si>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</si>
  <si>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</si>
  <si>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</si>
  <si>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</si>
  <si>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</si>
  <si>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</si>
  <si>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</si>
  <si>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</si>
  <si>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</si>
  <si>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</si>
  <si>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</si>
  <si>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</si>
  <si>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</si>
  <si>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</si>
  <si>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</si>
  <si>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</si>
  <si>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</si>
  <si>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</si>
  <si>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</si>
  <si>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</si>
  <si>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</si>
  <si>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</si>
  <si>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</si>
  <si>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</si>
  <si>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</si>
  <si>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</si>
  <si>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</si>
  <si>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</si>
  <si>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</si>
  <si>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</si>
  <si>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</si>
  <si>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</si>
  <si>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</si>
  <si>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</si>
  <si>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</si>
  <si>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</si>
  <si>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</si>
  <si>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</si>
  <si>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</si>
  <si>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</si>
  <si>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</si>
  <si>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</si>
  <si>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</si>
  <si>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</si>
  <si>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</si>
  <si>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</si>
  <si>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</si>
  <si>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</si>
  <si>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</si>
  <si>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</si>
  <si>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</si>
  <si>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</si>
  <si>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</si>
  <si>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</si>
  <si>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</si>
  <si>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</si>
  <si>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</si>
  <si>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</si>
  <si>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</si>
  <si>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</si>
  <si>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</si>
  <si>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</si>
  <si>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</si>
  <si>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</si>
  <si>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</si>
  <si>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</si>
  <si>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</si>
  <si>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</si>
  <si>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</si>
  <si>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</si>
  <si>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</si>
  <si>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</si>
  <si>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</si>
  <si>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</si>
  <si>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</si>
  <si>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</si>
  <si>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</si>
  <si>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</si>
  <si>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</si>
  <si>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</si>
  <si>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</si>
  <si>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</si>
  <si>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</si>
  <si>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</si>
  <si>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</si>
  <si>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</si>
  <si>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</si>
  <si>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</si>
  <si>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</si>
  <si>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</si>
  <si>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</si>
  <si>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</si>
  <si>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</si>
  <si>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</si>
  <si>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</si>
  <si>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</si>
  <si>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</si>
  <si>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</si>
  <si>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</si>
  <si>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</si>
  <si>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</si>
  <si>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</si>
  <si>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</si>
  <si>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</si>
  <si>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</si>
  <si>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</si>
  <si>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</si>
  <si>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</si>
  <si>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</si>
  <si>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</si>
  <si>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</si>
  <si>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</si>
  <si>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</si>
  <si>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</si>
  <si>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</si>
  <si>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</si>
  <si>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</si>
  <si>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</si>
  <si>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</si>
  <si>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</si>
  <si>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</si>
  <si>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</si>
  <si>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</si>
  <si>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</si>
  <si>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</si>
  <si>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</si>
  <si>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</si>
  <si>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</si>
  <si>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</si>
  <si>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</si>
  <si>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</si>
  <si>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</si>
  <si>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</si>
  <si>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</si>
  <si>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</si>
  <si>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</si>
  <si>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</si>
  <si>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</si>
  <si>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</si>
  <si>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</si>
  <si>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</si>
  <si>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</si>
  <si>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</si>
  <si>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</si>
  <si>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</si>
  <si>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</si>
  <si>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</si>
  <si>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</si>
  <si>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</si>
  <si>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</si>
  <si>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</si>
  <si>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</si>
  <si>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</si>
  <si>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</si>
  <si>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</si>
  <si>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</si>
  <si>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</si>
  <si>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</si>
  <si>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</si>
  <si>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</si>
  <si>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</si>
  <si>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</si>
  <si>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</si>
  <si>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</si>
  <si>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</si>
  <si>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</si>
  <si>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</si>
  <si>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</si>
  <si>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</si>
  <si>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</si>
  <si>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</si>
  <si>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</si>
  <si>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</si>
  <si>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</si>
  <si>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</si>
  <si>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</si>
  <si>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</si>
  <si>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</si>
  <si>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</si>
  <si>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</si>
  <si>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</si>
  <si>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</si>
  <si>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</si>
  <si>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</si>
  <si>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</si>
  <si>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</si>
  <si>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</si>
  <si>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</si>
  <si>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</si>
  <si>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</si>
  <si>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</si>
  <si>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</si>
  <si>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</si>
  <si>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</si>
  <si>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</si>
  <si>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</si>
  <si>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</si>
  <si>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</si>
  <si>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</si>
  <si>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</si>
  <si>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</si>
  <si>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</si>
  <si>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</si>
  <si>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</si>
  <si>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</si>
  <si>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</si>
  <si>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</si>
  <si>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</si>
  <si>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</si>
  <si>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</si>
  <si>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</si>
  <si>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</si>
  <si>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</si>
  <si>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</si>
  <si>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</si>
  <si>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</si>
  <si>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</si>
  <si>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</si>
  <si>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</si>
  <si>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</si>
  <si>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</si>
  <si>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</si>
  <si>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</si>
  <si>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</si>
  <si>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</si>
  <si>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</si>
  <si>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</si>
  <si>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</si>
  <si>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</si>
  <si>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</si>
  <si>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</si>
  <si>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</si>
  <si>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</si>
  <si>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</si>
  <si>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</si>
  <si>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</si>
  <si>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</si>
  <si>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</si>
  <si>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</si>
  <si>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</si>
  <si>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</si>
  <si>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</si>
  <si>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</si>
  <si>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</si>
  <si>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</si>
  <si>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</si>
  <si>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</si>
  <si>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</si>
  <si>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</si>
  <si>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</si>
  <si>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</si>
  <si>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</si>
  <si>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</si>
  <si>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</si>
  <si>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</si>
  <si>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</si>
  <si>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</si>
  <si>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</si>
  <si>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</si>
  <si>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</si>
  <si>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</si>
  <si>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</si>
  <si>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</si>
  <si>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</si>
  <si>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</si>
  <si>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</si>
  <si>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</si>
  <si>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</si>
  <si>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</si>
  <si>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</si>
  <si>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</si>
  <si>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</si>
  <si>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</si>
  <si>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</si>
  <si>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</si>
  <si>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</si>
  <si>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</si>
  <si>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</si>
  <si>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</si>
  <si>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</si>
  <si>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</si>
  <si>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</si>
  <si>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</si>
  <si>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</si>
  <si>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</si>
  <si>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</si>
  <si>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</si>
  <si>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</si>
  <si>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</si>
  <si>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</si>
  <si>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</si>
  <si>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</si>
  <si>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</si>
  <si>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</si>
  <si>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</si>
  <si>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</si>
  <si>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</si>
  <si>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</si>
  <si>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</si>
  <si>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</si>
  <si>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</si>
  <si>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</si>
  <si>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</si>
  <si>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</si>
  <si>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</si>
  <si>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</si>
  <si>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</si>
  <si>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</si>
  <si>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</si>
  <si>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</si>
  <si>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</si>
  <si>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</si>
  <si>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</si>
  <si>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</si>
  <si>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</si>
  <si>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</si>
  <si>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</si>
  <si>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</si>
  <si>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</si>
  <si>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</si>
  <si>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</si>
  <si>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</si>
  <si>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</si>
  <si>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</si>
  <si>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</si>
  <si>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</si>
  <si>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</si>
  <si>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</si>
  <si>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</si>
  <si>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</si>
  <si>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</si>
  <si>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</si>
  <si>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</si>
  <si>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</si>
  <si>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</si>
  <si>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</si>
  <si>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</si>
  <si>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</si>
  <si>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</si>
  <si>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</si>
  <si>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</si>
  <si>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</si>
  <si>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</si>
  <si>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</si>
  <si>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</si>
  <si>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</si>
  <si>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</si>
  <si>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</si>
  <si>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</si>
  <si>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</si>
  <si>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</si>
  <si>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</si>
  <si>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</si>
  <si>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</si>
  <si>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</si>
  <si>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</si>
  <si>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</si>
  <si>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</si>
  <si>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</si>
  <si>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</si>
  <si>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</si>
  <si>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</si>
  <si>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</si>
  <si>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</si>
  <si>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</si>
  <si>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</si>
  <si>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</si>
  <si>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</si>
  <si>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</si>
  <si>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</si>
  <si>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</si>
  <si>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</si>
  <si>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</si>
  <si>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</si>
  <si>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</si>
  <si>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</si>
  <si>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</si>
  <si>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</si>
  <si>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</si>
  <si>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</si>
  <si>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</si>
  <si>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</si>
  <si>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</si>
  <si>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</si>
  <si>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</si>
  <si>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</si>
  <si>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</si>
  <si>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</si>
  <si>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</si>
  <si>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</si>
  <si>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</si>
  <si>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</si>
  <si>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</si>
  <si>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</si>
  <si>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</si>
  <si>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</si>
  <si>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</si>
  <si>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</si>
  <si>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</si>
  <si>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</si>
  <si>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</si>
  <si>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</si>
  <si>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</si>
  <si>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</si>
  <si>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</si>
  <si>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</si>
  <si>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</si>
  <si>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</si>
  <si>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</si>
  <si>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</si>
  <si>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</si>
  <si>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</si>
  <si>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</si>
  <si>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</si>
  <si>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</si>
  <si>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</si>
  <si>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</si>
  <si>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</si>
  <si>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</si>
  <si>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</si>
  <si>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</si>
  <si>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</si>
  <si>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</si>
  <si>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</si>
  <si>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</si>
  <si>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</si>
  <si>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</si>
  <si>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</si>
  <si>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</si>
  <si>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</si>
  <si>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</si>
  <si>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</si>
  <si>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</si>
  <si>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</si>
  <si>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</si>
  <si>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</si>
  <si>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</si>
  <si>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</si>
  <si>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</si>
  <si>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</si>
  <si>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</si>
  <si>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</si>
  <si>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</si>
  <si>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</si>
  <si>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</si>
  <si>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</si>
  <si>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</si>
  <si>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</si>
  <si>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</si>
  <si>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</si>
  <si>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</si>
  <si>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</si>
  <si>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</si>
  <si>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</si>
  <si>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</si>
  <si>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</si>
  <si>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</si>
  <si>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</si>
  <si>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</si>
  <si>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</si>
  <si>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</si>
  <si>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</si>
  <si>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</si>
  <si>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</si>
  <si>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</si>
  <si>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</si>
  <si>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</si>
  <si>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</si>
  <si>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</si>
  <si>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</si>
  <si>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</si>
  <si>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</si>
  <si>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</si>
  <si>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</si>
  <si>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</si>
  <si>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</si>
  <si>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</si>
  <si>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</si>
  <si>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</si>
  <si>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</si>
  <si>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</si>
  <si>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</si>
  <si>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</si>
  <si>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</si>
  <si>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PCM-20251114-00000713</t>
  </si>
  <si>
    <t xml:space="preserve">After Hub WDS9463 restored new TRM fb Hub SUL9467 // Out of coverage suspected near or reached </t>
  </si>
  <si>
    <t>PCM-20251114-00000788</t>
  </si>
  <si>
    <t>TEAM at site mkw9706 to move bah0831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</si>
</sst>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2" borderId="1" xfId="0"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8" totalsRowShown="0" headerRowDxfId="15" dataDxfId="14" headerRowBorderDxfId="12" tableBorderDxfId="13">
  <autoFilter ref="A1:L1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312.72043553240655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45975.668861458333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45975.668861458333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45975.668861458333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45975.668861458333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45975.668861458333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45975.668861458333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45975.668861458333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45975.668861458333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45975.668861458333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45975.668861458333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45975.668861458333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45975.668861458333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45975.668861458333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45975.668861458333</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45975.668861458333</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45975.668861458333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45975.668861458333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45975.668861458333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45975.668861458333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45975.668861458333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45975.668861458333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45975.668861458333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45975.668861458333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45975.668861458333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45975.668861458333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45975.668861458333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45975.668861458333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45975.668861458333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45975.668861458333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45975.668861458333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45975.668861458333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45975.668861458333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45975.668861458333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45975.668861458333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45975.668861458333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45975.668861458333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45975.668861458333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45975.668861458333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45975.668861458333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45975.668861458333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45975.668861458333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45975.668861458333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45975.668861458333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45975.668861458333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45975.668861458333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45975.668861458333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45975.668861458333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45975.668861458333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45975.668861458333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45975.668861458333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45975.668861458333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45975.668861458333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45975.668861458333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45975.668861458333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45975.668861458333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45975.668861458333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45975.668861458333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45975.668861458333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45975.668861458333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45975.668861458333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45975.668861458333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45975.668861458333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45975.668861458333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45975.668861458333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45975.668861458333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45975.668861458333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45975.668861458333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45975.668861458333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45975.668861458333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45975.668861458333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45975.668861458333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45975.668861458333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45975.668861458333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45975.668861458333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45975.668861458333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45975.668861458333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45975.668861458333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45975.668861458333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45975.668861458333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45975.668861458333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45975.668861458333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45975.668861458333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45975.668861458333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45975.668861458333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45975.668861458333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45975.668861458333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45975.668861458333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45975.668861458333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45975.668861458333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45975.668861458333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45975.668861458333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45975.668861458333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45975.668861458333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45975.668861458333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45975.668861458333</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150.66902349537122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1.0625767361125327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3.7900810188148171E-2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45975.668861458333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45975.668861458333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45975.668861458333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45975.668861458333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45975.668861458333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45975.668861458333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45975.668861458333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45975.668861458333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45975.668861458333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45975.668861458333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45975.668861458333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45975.668861458333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45975.668861458333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45975.668861458333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45975.668861458333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45975.668861458333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45975.668861458333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45975.668861458333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45975.668861458333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45975.668861458333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45975.668861458333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45975.668861458333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45975.668861458333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45975.668861458333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45975.668861458333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45975.668861458333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45975.668861458333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45975.668861458333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45975.668861458333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45975.668861458333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45975.668861458333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45975.668861458333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45975.668861458333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45975.668861458333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45975.668861458333</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45975.668861458333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45975.668861458333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45975.668861458333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45975.668861458333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45975.668861458333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45975.668861458333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45975.668861458333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45975.668861458333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45975.668861458333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45975.668861458333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45975.668861458333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45975.668861458333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45975.668861458333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45975.668861458333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45975.668861458333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45975.668861458333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45975.668861458333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45975.668861458333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45975.668861458333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45975.668861458333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45975.668861458333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45975.668861458333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45975.668861458333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45975.668861458333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45975.668861458333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45975.668861458333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45975.668861458333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45975.668861458333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45975.668861458333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45975.668861458333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45975.668861458333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45975.668861458333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45975.668861458333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45975.668861458333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45975.668861458333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45975.668861458333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45975.668861458333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45975.668861458333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45975.668861458333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45975.668861458333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45975.668861458333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45975.668861458333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45975.668861458333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45975.668861458333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45975.668861458333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45975.668861458333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45975.668861458333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45975.668861458333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45975.668861458333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45975.668861458333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45975.668861458333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45975.668861458333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45975.668861458333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45975.668861458333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45975.668861458333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45975.668861458333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45975.668861458333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45975.668861458333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45975.668861458333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45975.668861458333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45975.668861458333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45975.668861458333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45975.668861458333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45975.668861458333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45975.668861458333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45975.668861458333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45975.668861458333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45975.668861458333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45975.668861458333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45975.668861458333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45975.668861458333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45975.668861458333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45975.668861458333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45975.668861458333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45975.668861458333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45975.668861458333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45975.668861458333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45975.668861458333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45975.668861458333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45975.668861458333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45975.668861458333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45975.668861458333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45975.668861458333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45975.668861458333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45975.668861458333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45975.668861458333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45975.668861458333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45975.668861458333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45975.668861458333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45975.668861458333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45975.668861458333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45975.668861458333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45975.668861458333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45975.668861458333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45975.668861458333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45975.668861458333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45975.668861458333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45975.668861458333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45975.668861458333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45975.668861458333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45975.668861458333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45975.668861458333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45975.668861458333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45975.668861458333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45975.668861458333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45975.668861458333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45975.668861458333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45975.668861458333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45975.668861458333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45975.668861458333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45975.668861458333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45975.668861458333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45975.668861458333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45975.668861458333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45975.668861458333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45975.668861458333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45975.668861458333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45975.668861458333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45975.668861458333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45975.668861458333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45975.668861458333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45975.668861458333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45975.668861458333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45975.668861458333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45975.668861458333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45975.668861458333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45975.668861458333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45975.668861458333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45975.668861458333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45975.668861458333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45975.668861458333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45975.668861458333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45975.668861458333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45975.668861458333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45975.668861458333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45975.668861458333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45975.668861458333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45975.668861458333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45975.668861458333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45975.668861458333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45975.668861458333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45975.668861458333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45975.668861458333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45975.668861458333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45975.668861458333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45975.668861458333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45975.668861458333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45975.668861458333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45975.668861458333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45975.668861458333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45975.668861458333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45975.668861458333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45975.668861458333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45975.668861458333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45975.668861458333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45975.668861458333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45975.668861458333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45975.668861458333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45975.668861458333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45975.668861458333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45975.668861458333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45975.668861458333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45975.668861458333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45975.668861458333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45975.668861458333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45975.668861458333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45975.668861458333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45975.668861458333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45975.668861458333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45975.668861458333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45975.668861458333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45975.668861458333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45975.668861458333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45975.668861458333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45975.668861458333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45975.668861458333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45975.668861458333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45975.668861458333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45975.668861458333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45975.668861458333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45975.668861458333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45975.668861458333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45975.668861458333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45975.668861458333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45975.668861458333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45975.668861458333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45975.668861458333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45975.668861458333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45975.668861458333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45975.668861458333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45975.668861458333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45975.668861458333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45975.668861458333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45975.668861458333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45975.668861458333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45975.668861458333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45975.668861458333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45975.668861458333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45975.668861458333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45975.668861458333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45975.668861458333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45975.668861458333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45975.668861458333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45975.668861458333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45975.668861458333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45975.668861458333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45975.668861458333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45975.668861458333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45975.668861458333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45975.668861458333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45975.668861458333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45975.668861458333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45975.668861458333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45975.668861458333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45975.668861458333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45975.668861458333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45975.668861458333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45975.668861458333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45975.668861458333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45975.668861458333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45975.668861458333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45975.668861458333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45975.668861458333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45975.668861458333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45975.668861458333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45975.668861458333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45975.668861458333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45975.668861458333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45975.668861458333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45975.668861458333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45975.668861458333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45975.668861458333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45975.668861458333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45975.668861458333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45975.668861458333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45975.668861458333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45975.668861458333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45975.668861458333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45975.668861458333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45975.668861458333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45975.668861458333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45975.668861458333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45975.668861458333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45975.668861458333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45975.668861458333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45975.668861458333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45975.668861458333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45975.668861458333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45975.668861458333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45975.668861458333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45975.668861458333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45975.668861458333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45975.668861458333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45975.668861458333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45975.668861458333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45975.668861458333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45975.668861458333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45975.668861458333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45975.668861458333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45975.668861458333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45975.668861458333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45975.668861458333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45975.668861458333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45975.668861458333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45975.668861458333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45975.668861458333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45975.668861458333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45975.668861458333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45975.668861458333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45975.668861458333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45975.668861458333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45975.668861458333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45975.668861458333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45975.668861458333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45975.668861458333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45975.668861458333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45975.668861458333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45975.668861458333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45975.668861458333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45975.668861458333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45975.668861458333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45975.668861458333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45975.668861458333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45975.668861458333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45975.668861458333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45975.668861458333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45975.668861458333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45975.668861458333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45975.668861458333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45975.668861458333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45975.668861458333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45975.668861458333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45975.668861458333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45975.668861458333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45975.668861458333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45975.668861458333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45975.668861458333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45975.668861458333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45975.668861458333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45975.668861458333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45975.668861458333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45975.668861458333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45975.668861458333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45975.668861458333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45975.668861458333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45975.668861458333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45975.668861458333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45975.668861458333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45975.668861458333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45975.668861458333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45975.668861458333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45975.668861458333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45975.668861458333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45975.668861458333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45975.668861458333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45975.668861458333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45975.668861458333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45975.668861458333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45975.668861458333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45975.668861458333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45975.668861458333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45975.668861458333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45975.668861458333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45975.668861458333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45975.668861458333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45975.668861458333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45975.668861458333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45975.668861458333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45975.668861458333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45975.668861458333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45975.668861458333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45975.668861458333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45975.668861458333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45975.668861458333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45975.668861458333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45975.668861458333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45975.668861458333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45975.668861458333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45975.668861458333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45975.668861458333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45975.668861458333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45975.668861458333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45975.668861458333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45975.668861458333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45975.668861458333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45975.668861458333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45975.668861458333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45975.668861458333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45975.668861458333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45975.668861458333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45975.668861458333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45975.668861458333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45975.668861458333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45975.668861458333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45975.668861458333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45975.668861458333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45975.668861458333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45975.668861458333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45975.668861458333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45975.668861458333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45975.668861458333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45975.668861458333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45975.668861458333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45975.668861458333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45975.668861458333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45975.668861458333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45975.668861458333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45975.668861458333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45975.668861458333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45975.668861458333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45975.668861458333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45975.668861458333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45975.668861458333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45975.668861458333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45975.668861458333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45975.668861458333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45975.668861458333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45975.668861458333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45975.668861458333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45975.668861458333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45975.668861458333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45975.668861458333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45975.668861458333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45975.668861458333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45975.668861458333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45975.668861458333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45975.668861458333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45975.668861458333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45975.668861458333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45975.668861458333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45975.668861458333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45975.668861458333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45975.668861458333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45975.668861458333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45975.668861458333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45975.668861458333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45975.668861458333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45975.668861458333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45975.668861458333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45975.668861458333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45975.668861458333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45975.668861458333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45975.668861458333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45975.668861458333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45975.668861458333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45975.668861458333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45975.668861458333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45975.668861458333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45975.668861458333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45975.668861458333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45975.668861458333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45975.668861458333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45975.668861458333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45975.668861458333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45975.668861458333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45975.668861458333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45975.668861458333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45975.668861458333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45975.668861458333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45975.668861458333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45975.668861458333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45975.668861458333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45975.668861458333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45975.668861458333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45975.668861458333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45975.668861458333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45975.668861458333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45975.668861458333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45975.668861458333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45975.668861458333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45975.668861458333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45975.668861458333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45975.668861458333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45975.668861458333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45975.668861458333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45975.668861458333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45975.668861458333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45975.668861458333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45975.668861458333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45975.668861458333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45975.668861458333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45975.668861458333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45975.668861458333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45975.668861458333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45975.668861458333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45975.668861458333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45975.668861458333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45975.668861458333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45975.668861458333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45975.668861458333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45975.668861458333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45975.668861458333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45975.668861458333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45975.668861458333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45975.668861458333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45975.668861458333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45975.668861458333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45975.668861458333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45975.668861458333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45975.668861458333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45975.668861458333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45975.668861458333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45975.668861458333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45975.668861458333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45975.668861458333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45975.668861458333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45975.668861458333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45975.668861458333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45975.668861458333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45975.668861458333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45975.668861458333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45975.668861458333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45975.668861458333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45975.668861458333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45975.668861458333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45975.668861458333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45975.668861458333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45975.668861458333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45975.668861458333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45975.668861458333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45975.668861458333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45975.668861458333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45975.668861458333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45975.668861458333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45975.668861458333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45975.668861458333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45975.668861458333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45975.668861458333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45975.668861458333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45975.668861458333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45975.668861458333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45975.668861458333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45975.668861458333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45975.668861458333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45975.668861458333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45975.668861458333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45975.668861458333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45975.668861458333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45975.668861458333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45975.668861458333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45975.668861458333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45975.668861458333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45975.668861458333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45975.668861458333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45975.668861458333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45975.668861458333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45975.668861458333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45975.668861458333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45975.668861458333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45975.668861458333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45975.668861458333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45975.668861458333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45975.668861458333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45975.668861458333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45975.668861458333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45975.668861458333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45975.668861458333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45975.668861458333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45975.668861458333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45975.668861458333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45975.668861458333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45975.668861458333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45975.668861458333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45975.668861458333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45975.668861458333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45975.668861458333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45975.668861458333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45975.668861458333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45975.668861458333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45975.668861458333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45975.668861458333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45975.668861458333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45975.668861458333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45975.668861458333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45975.668861458333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45975.668861458333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45975.668861458333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45975.668861458333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45975.668861458333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45975.668861458333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45975.668861458333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45975.668861458333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45975.668861458333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45975.668861458333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45975.668861458333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45975.668861458333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45975.668861458333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45975.668861458333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45975.668861458333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45975.668861458333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45975.668861458333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45975.668861458333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45975.668861458333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45975.668861458333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45975.668861458333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45975.668861458333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45975.668861458333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45975.668861458333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45975.668861458333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45975.668861458333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45975.668861458333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45975.668861458333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45975.668861458333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45975.668861458333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45975.668861458333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45975.668861458333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45975.668861458333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45975.668861458333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45975.668861458333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45975.668861458333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45975.668861458333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45975.668861458333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45975.668861458333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45975.668861458333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45975.668861458333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45975.668861458333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45975.668861458333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45975.668861458333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45975.668861458333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45975.668861458333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45975.668861458333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45975.668861458333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45975.668861458333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45975.668861458333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45975.668861458333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45975.668861458333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45975.668861458333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45975.668861458333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45975.668861458333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45975.668861458333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45975.668861458333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45975.668861458333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45975.668861458333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45975.668861458333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45975.668861458333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45975.668861458333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45975.668861458333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45975.668861458333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45975.668861458333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45975.668861458333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45975.668861458333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45975.668861458333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45975.668861458333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45975.668861458333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45975.668861458333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45975.668861458333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45975.668861458333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45975.668861458333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45975.668861458333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45975.668861458333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45975.668861458333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45975.668861458333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45975.668861458333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45975.668861458333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45975.668861458333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45975.668861458333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45975.668861458333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45975.668861458333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45975.668861458333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45975.668861458333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45975.668861458333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45975.668861458333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45975.668861458333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45975.668861458333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45975.668861458333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45975.668861458333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45975.668861458333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45975.668861458333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45975.668861458333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45975.668861458333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45975.668861458333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45975.668861458333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45975.668861458333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45975.668861458333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45975.668861458333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45975.668861458333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45975.668861458333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45975.668861458333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45975.668861458333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45975.668861458333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45975.668861458333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45975.668861458333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45975.668861458333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45975.668861458333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45975.668861458333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45975.668861458333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45975.668861458333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45975.668861458333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45975.668861458333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45975.668861458333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45975.668861458333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45975.668861458333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45975.668861458333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45975.668861458333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45975.668861458333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45975.668861458333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45975.668861458333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45975.668861458333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45975.668861458333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45975.668861458333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45975.668861458333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45975.668861458333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45975.668861458333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45975.668861458333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45975.668861458333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45975.668861458333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45975.668861458333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45975.668861458333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45975.668861458333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45975.668861458333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45975.668861458333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45975.668861458333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45975.668861458333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45975.668861458333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45975.668861458333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45975.668861458333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45975.668861458333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45975.668861458333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45975.668861458333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45975.668861458333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45975.668861458333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45975.668861458333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45975.668861458333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45975.668861458333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45975.668861458333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45975.668861458333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45975.668861458333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45975.668861458333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45975.668861458333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45975.668861458333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45975.668861458333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45975.668861458333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45975.668861458333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45975.668861458333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45975.668861458333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45975.668861458333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45975.668861458333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45975.668861458333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45975.668861458333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45975.668861458333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45975.668861458333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45975.668861458333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45975.668861458333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45975.668861458333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45975.668861458333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45975.668861458333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45975.668861458333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45975.668861458333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45975.668861458333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45975.668861458333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45975.668861458333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45975.668861458333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45975.668861458333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45975.668861458333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45975.668861458333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45975.668861458333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45975.668861458333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45975.668861458333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45975.668861458333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45975.668861458333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45975.668861458333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45975.668861458333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45975.668861458333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45975.668861458333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45975.668861458333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45975.668861458333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45975.668861458333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45975.668861458333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45975.668861458333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45975.668861458333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45975.668861458333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45975.668861458333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45975.668861458333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45975.668861458333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45975.668861458333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45975.668861458333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45975.668861458333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45975.668861458333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45975.668861458333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45975.668861458333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45975.668861458333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45975.668861458333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45975.668861458333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45975.668861458333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45975.668861458333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45975.668861458333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45975.668861458333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45975.668861458333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45975.668861458333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45975.668861458333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45975.668861458333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45975.668861458333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45975.668861458333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45975.668861458333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45975.668861458333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45975.668861458333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45975.668861458333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45975.668861458333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45975.668861458333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45975.668861458333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45975.668861458333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45975.668861458333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45975.668861458333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45975.668861458333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45975.668861458333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45975.668861458333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45975.668861458333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45975.668861458333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45975.668861458333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45975.668861458333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45975.668861458333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45975.668861458333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45975.668861458333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45975.668861458333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45975.668861458333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45975.668861458333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45975.668861458333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45975.668861458333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45975.668861458333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45975.668861458333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45975.668861458333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45975.668861458333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45975.668861458333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45975.668861458333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45975.668861458333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45975.668861458333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45975.668861458333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45975.668861458333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45975.668861458333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45975.668861458333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45975.668861458333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45975.668861458333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45975.668861458333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45975.668861458333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45975.668861458333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45975.668861458333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45975.668861458333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45975.668861458333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45975.668861458333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45975.668861458333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45975.668861458333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45975.668861458333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45975.668861458333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45975.668861458333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45975.668861458333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45975.668861458333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45975.668861458333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45975.668861458333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45975.668861458333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45975.668861458333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45975.668861458333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45975.668861458333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45975.668861458333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45975.668861458333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45975.668861458333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45975.668861458333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45975.668861458333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45975.668861458333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45975.668861458333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45975.668861458333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45975.668861458333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45975.668861458333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45975.668861458333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45975.668861458333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45975.668861458333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45975.668861458333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45975.668861458333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45975.668861458333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45975.668861458333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45975.668861458333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45975.668861458333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45975.668861458333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45975.668861458333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45975.668861458333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45975.668861458333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45975.668861458333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45975.668861458333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45975.668861458333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45975.668861458333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45975.668861458333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45975.668861458333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45975.668861458333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45975.668861458333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45975.668861458333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45975.668861458333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45975.668861458333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45975.668861458333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45975.668861458333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45975.668861458333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45975.668861458333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45975.668861458333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45975.668861458333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45975.668861458333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45975.668861458333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45975.668861458333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45975.668861458333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45975.668861458333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45975.668861458333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45975.668861458333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45975.668861458333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45975.668861458333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45975.668861458333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45975.668861458333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45975.668861458333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45975.668861458333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45975.668861458333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45975.668861458333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45975.668861458333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45975.668861458333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45975.668861458333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45975.668861458333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45975.668861458333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45975.668861458333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45975.668861458333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45975.668861458333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45975.668861458333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45975.668861458333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45975.668861458333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45975.668861458333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45975.668861458333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45975.668861458333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45975.668861458333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45975.668861458333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45975.668861458333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45975.668861458333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45975.668861458333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45975.668861458333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45975.668861458333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45975.668861458333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45975.668861458333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45975.668861458333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45975.668861458333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45975.668861458333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45975.668861458333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45975.668861458333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45975.668861458333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45975.668861458333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45975.668861458333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45975.668861458333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45975.668861458333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45975.668861458333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45975.668861458333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45975.668861458333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45975.668861458333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45975.668861458333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45975.668861458333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45975.668861458333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45975.668861458333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45975.668861458333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45975.668861458333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45975.668861458333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45975.668861458333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45975.668861458333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45975.668861458333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45975.668861458333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45975.668861458333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45975.668861458333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45975.668861458333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45975.668861458333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45975.668861458333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45975.668861458333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45975.668861458333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45975.668861458333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45975.668861458333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45975.668861458333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45975.668861458333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45975.668861458333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45975.668861458333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45975.668861458333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45975.668861458333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45975.668861458333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45975.668861458333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45975.668861458333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45975.668861458333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45975.668861458333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45975.668861458333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45975.668861458333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45975.668861458333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45975.668861458333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45975.668861458333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45975.668861458333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45975.668861458333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45975.668861458333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45975.668861458333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45975.668861458333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45975.668861458333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45975.668861458333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45975.668861458333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45975.668861458333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45975.668861458333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45975.668861458333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45975.668861458333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45975.668861458333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45975.668861458333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45975.668861458333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45975.668861458333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45975.668861458333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45975.668861458333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45975.668861458333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45975.668861458333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45975.668861458333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45975.668861458333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45975.668861458333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45975.668861458333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45975.668861458333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45975.668861458333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45975.668861458333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45975.668861458333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45975.668861458333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45975.668861458333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45975.668861458333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45975.668861458333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45975.668861458333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45975.668861458333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45975.668861458333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45975.668861458333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45975.668861458333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45975.668861458333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45975.668861458333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45975.668861458333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45975.668861458333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45975.668861458333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45975.668861458333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45975.668861458333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45975.668861458333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45975.668861458333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45975.668861458333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45975.668861458333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45975.668861458333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45975.668861458333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45975.668861458333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45975.668861458333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45975.668861458333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45975.668861458333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45975.668861458333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45975.668861458333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45975.668861458333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45975.668861458333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45975.668861458333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45975.668861458333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45975.668861458333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45975.668861458333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45975.668861458333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45975.668861458333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45975.668861458333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45975.668861458333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45975.668861458333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45975.668861458333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45975.668861458333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45975.668861458333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45975.668861458333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45975.668861458333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45975.668861458333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45975.668861458333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45975.668861458333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45975.668861458333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45975.668861458333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45975.668861458333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45975.668861458333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45975.668861458333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45975.668861458333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45975.668861458333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45975.668861458333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45975.668861458333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45975.668861458333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45975.668861458333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45975.668861458333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45975.668861458333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45975.668861458333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45975.668861458333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45975.668861458333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45975.668861458333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45975.668861458333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45975.668861458333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45975.668861458333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45975.668861458333</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272.18814386573649</v>
      </c>
      <c r="H2" s="96">
        <v>45703.474768518521</v>
      </c>
      <c r="I2" s="96" t="str">
        <f>IFERROR(VLOOKUP(D2,DB!A:F,6,0),"")</f>
        <v>SCECO</v>
      </c>
      <c r="J2" s="96" t="str">
        <f>IFERROR(VLOOKUP(D2,DB!A:G,7,0),"")</f>
        <v>Dead</v>
      </c>
      <c r="K2" s="98" t="s">
        <v>39110</v>
      </c>
      <c r="L2" s="92" t="str">
        <f>IFERROR(VLOOKUP(D2,DB!A:I,9,0),"")</f>
        <v>Latis</v>
      </c>
    </row>
    <row r="3" spans="1:16" ht="15" customHeight="1">
      <c r="A3" s="161" t="s">
        <v>39111</v>
      </c>
      <c r="B3" s="135" t="str">
        <f>IFERROR(VLOOKUP(D3,DB!A:K,11,0),"")</f>
        <v>R4</v>
      </c>
      <c r="C3" s="94">
        <v>1</v>
      </c>
      <c r="D3" s="92" t="s">
        <v>37621</v>
      </c>
      <c r="E3" s="95" t="s">
        <v>39021</v>
      </c>
      <c r="F3" s="160">
        <v>45975.650625000002</v>
      </c>
      <c r="G3" s="97">
        <f ca="1">IFERROR(NOW()-F3,"")</f>
        <v>1.823645833064802E-2</v>
      </c>
      <c r="H3" s="96">
        <v>45975.605856481481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45975.668861458333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45975.668861458333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45975.668861458333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45975.668861458333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45975.668861458333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45975.668861458333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45975.668861458333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45975.668861458333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45975.668861458333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45975.668861458333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45975.668861458333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45975.668861458333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45975.668861458333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45975.668861458333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45975.668861458333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45975.668861458333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45975.668861458333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45975.668861458333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45975.668861458333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45975.668861458333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45975.668861458333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45975.668861458333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45975.668861458333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45975.668861458333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45975.668861458333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45975.668861458333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45975.668861458333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45975.668861458333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45975.668861458333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45975.668861458333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45975.668861458333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45975.668861458333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45975.668861458333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45975.668861458333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45975.668861458333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45975.668861458333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45975.668861458333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45975.668861458333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45975.668861458333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45975.668861458333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45975.668861458333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45975.668861458333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45975.668861458333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45975.668861458333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45975.668861458333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45975.668861458333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45975.668861458333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45975.668861458333</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83.836801273144374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49.479984143516049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27.007750347220281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3" ca="1" si="2">IFERROR(NOW()-F6,"")</f>
        <v>45975.668861458333</v>
      </c>
      <c r="H6" s="125"/>
      <c r="I6" s="124" t="str">
        <f>IFERROR(VLOOKUP(D6,DB!A:F,6,0),"")</f>
        <v/>
      </c>
      <c r="J6" s="124" t="str">
        <f>IFERROR(VLOOKUP(D6,DB!A:G,7,0),"")</f>
        <v/>
      </c>
      <c r="K6" s="124"/>
      <c r="L6" s="124" t="str">
        <f>IFERROR(VLOOKUP(D6,DB!A:I,9,0),"")</f>
        <v/>
      </c>
    </row>
    <row r="7" spans="1:13">
      <c r="A7" s="157"/>
      <c r="B7" s="157" t="str">
        <f>IFERROR(VLOOKUP(D7,DB!A:K,11,0),"")</f>
        <v/>
      </c>
      <c r="C7" s="157"/>
      <c r="D7" s="157"/>
      <c r="E7" s="157"/>
      <c r="F7" s="158"/>
      <c r="G7" s="159">
        <f ca="1">IFERROR(NOW()-F7,"")</f>
        <v>45975.668861458333</v>
      </c>
      <c r="H7" s="158"/>
      <c r="I7" s="157" t="str">
        <f>IFERROR(VLOOKUP(D7,DB!A:F,6,0),"")</f>
        <v/>
      </c>
      <c r="J7" s="157" t="str">
        <f>IFERROR(VLOOKUP(D7,DB!A:G,7,0),"")</f>
        <v/>
      </c>
      <c r="K7" s="157"/>
      <c r="L7" s="157" t="str">
        <f>IFERROR(VLOOKUP(D7,DB!A:I,9,0),"")</f>
        <v/>
      </c>
    </row>
    <row r="8" spans="1:13">
      <c r="A8" s="124"/>
      <c r="B8" s="124" t="str">
        <f>IFERROR(VLOOKUP(D8,DB!A:K,11,0),"")</f>
        <v/>
      </c>
      <c r="C8" s="124"/>
      <c r="D8" s="124"/>
      <c r="E8" s="124"/>
      <c r="F8" s="124"/>
      <c r="G8" s="126">
        <f t="shared" ca="1" si="2"/>
        <v>45975.668861458333</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45975.668861458333</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45975.668861458333</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45975.668861458333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45975.668861458333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45975.668861458333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45975.668861458333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45975.668861458333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45975.668861458333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45975.668861458333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45975.668861458333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45975.668861458333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45975.668861458333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45975.668861458333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45975.668861458333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45975.668861458333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45975.668861458333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45975.668861458333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45975.668861458333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45975.668861458333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45975.668861458333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45975.668861458333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45975.668861458333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45975.668861458333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45975.668861458333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45975.668861458333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45975.668861458333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45975.668861458333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45975.668861458333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45975.668861458333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45975.668861458333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45975.668861458333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45975.668861458333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45975.668861458333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45975.668861458333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45975.668861458333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45975.668861458333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45975.668861458333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45975.668861458333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45975.668861458333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45975.668861458333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45975.668861458333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45975.668861458333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45975.668861458333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45975.668861458333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45975.668861458333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45975.668861458333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45975.668861458333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45975.668861458333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45975.668861458333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45975.668861458333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45975.668861458333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45975.668861458333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45975.668861458333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45975.668861458333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45975.668861458333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ref="G64:G127" ca="1" si="3">IFERROR(NOW()-F64,"")</f>
        <v>45975.668861458333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45975.668861458333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45975.668861458333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45975.668861458333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45975.668861458333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45975.668861458333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45975.668861458333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45975.668861458333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45975.668861458333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45975.668861458333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45975.668861458333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45975.668861458333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45975.668861458333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45975.668861458333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45975.668861458333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45975.668861458333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45975.668861458333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45975.668861458333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45975.668861458333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45975.668861458333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45975.668861458333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45975.668861458333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45975.668861458333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45975.668861458333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45975.668861458333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45975.668861458333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45975.668861458333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45975.668861458333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45975.668861458333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45975.668861458333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45975.668861458333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45975.668861458333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45975.668861458333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45975.668861458333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45975.668861458333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45975.668861458333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45975.668861458333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45975.668861458333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45975.668861458333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45975.668861458333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45975.668861458333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45975.668861458333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45975.668861458333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45975.668861458333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45975.668861458333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45975.668861458333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45975.668861458333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45975.668861458333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45975.668861458333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45975.668861458333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45975.668861458333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45975.668861458333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45975.668861458333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45975.668861458333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45975.668861458333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45975.668861458333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45975.668861458333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45975.668861458333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45975.668861458333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45975.668861458333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45975.668861458333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45975.668861458333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45975.668861458333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45975.668861458333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ref="G128:G191" ca="1" si="4">IFERROR(NOW()-F128,"")</f>
        <v>45975.668861458333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45975.668861458333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45975.668861458333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45975.668861458333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45975.668861458333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45975.668861458333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45975.668861458333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45975.668861458333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45975.668861458333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45975.668861458333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45975.668861458333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45975.668861458333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45975.668861458333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45975.668861458333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45975.668861458333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45975.668861458333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45975.668861458333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45975.668861458333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45975.668861458333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45975.668861458333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45975.668861458333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45975.668861458333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45975.668861458333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45975.668861458333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45975.668861458333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45975.668861458333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45975.668861458333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45975.668861458333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45975.668861458333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45975.668861458333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45975.668861458333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45975.668861458333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45975.668861458333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45975.668861458333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45975.668861458333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45975.668861458333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45975.668861458333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45975.668861458333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45975.668861458333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45975.668861458333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45975.668861458333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45975.668861458333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45975.668861458333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45975.668861458333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45975.668861458333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45975.668861458333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45975.668861458333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45975.668861458333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45975.668861458333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45975.668861458333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45975.668861458333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45975.668861458333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45975.668861458333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45975.668861458333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45975.668861458333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45975.668861458333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45975.668861458333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45975.668861458333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45975.668861458333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45975.668861458333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45975.668861458333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45975.668861458333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45975.668861458333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45975.668861458333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ref="G192:G255" ca="1" si="5">IFERROR(NOW()-F192,"")</f>
        <v>45975.668861458333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45975.668861458333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45975.668861458333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45975.668861458333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45975.668861458333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45975.668861458333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45975.668861458333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45975.668861458333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45975.668861458333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45975.668861458333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45975.668861458333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45975.668861458333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45975.668861458333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45975.668861458333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45975.668861458333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45975.668861458333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45975.668861458333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45975.668861458333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45975.668861458333</v>
      </c>
      <c r="H210" s="124"/>
      <c r="I210" s="124" t="str">
        <f>IFERROR(VLOOKUP(D210,DB!A:F,6,0),"")</f>
        <v/>
      </c>
      <c r="J210" s="124" t="str">
        <f>IFERROR(VLOOKUP(D210,DB!A:G,7,0),"")</f>
        <v/>
      </c>
      <c r="K210" s="124"/>
      <c r="L210" s="124" t="str">
        <f>IFERROR(VLOOKUP(D210,DB!A:I,9,0),"")</f>
        <v/>
      </c>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8"/>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2</v>
      </c>
      <c r="D2" s="141" t="s">
        <v>38968</v>
      </c>
      <c r="E2" s="124" t="s">
        <v>39021</v>
      </c>
      <c r="F2" s="143">
        <v>45975.595775462964</v>
      </c>
      <c r="G2" s="105">
        <f t="shared" ref="G2:G30" ca="1" si="0">IFERROR(NOW()-F2,"-")</f>
        <v>7.3085995369183365E-2</v>
      </c>
      <c r="H2" s="143">
        <v>45975.406701388885</v>
      </c>
      <c r="I2" s="141" t="str">
        <f>IFERROR(VLOOKUP(D2,DB!A:F,6,0),"")</f>
        <v>Generator-SG</v>
      </c>
      <c r="J2" s="141" t="str">
        <f>IFERROR(VLOOKUP(D2,DB!A:G,7,0),"")</f>
        <v>Vandalized</v>
      </c>
      <c r="K2" s="144" t="s">
        <v>39122</v>
      </c>
      <c r="L2" s="145" t="str">
        <f>IFERROR(VLOOKUP(D2,DB!A:I,9,0),"")</f>
        <v>Latis</v>
      </c>
    </row>
    <row r="3" spans="1:16382" ht="31.5" customHeight="1">
      <c r="A3" s="140" t="s">
        <v>39123</v>
      </c>
      <c r="B3" s="141" t="str">
        <f>IFERROR(VLOOKUP(D3,DB!A:K,11,0),"")</f>
        <v>R6</v>
      </c>
      <c r="C3" s="142">
        <v>3</v>
      </c>
      <c r="D3" s="141" t="s">
        <v>34828</v>
      </c>
      <c r="E3" s="124" t="s">
        <v>39021</v>
      </c>
      <c r="F3" s="143">
        <v>45975.624467592592</v>
      </c>
      <c r="G3" s="105">
        <f t="shared" ca="1" si="0"/>
        <v>4.4393865740858018E-2</v>
      </c>
      <c r="H3" s="143">
        <v>45975.614120370374</v>
      </c>
      <c r="I3" s="141" t="str">
        <f>IFERROR(VLOOKUP(D3,DB!A:F,6,0),"")</f>
        <v>Generator-SG</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45975.668861458333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45975.668861458333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45975.668861458333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45975.668861458333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45975.668861458333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45975.668861458333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45975.668861458333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45975.668861458333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45975.668861458333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45975.668861458333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45975.668861458333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45975.668861458333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45975.668861458333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45975.668861458333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45975.668861458333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45975.668861458333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45975.668861458333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45975.668861458333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45975.668861458333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45975.668861458333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45975.668861458333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45975.668861458333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45975.668861458333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45975.668861458333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45975.668861458333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45975.668861458333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45975.668861458333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ref="G31:G94" ca="1" si="1">IFERROR(NOW()-F31,"-")</f>
        <v>45975.668861458333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45975.668861458333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45975.668861458333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45975.668861458333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45975.668861458333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45975.668861458333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45975.668861458333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45975.668861458333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45975.668861458333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45975.668861458333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45975.668861458333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45975.668861458333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45975.668861458333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45975.668861458333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45975.668861458333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45975.668861458333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45975.668861458333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45975.668861458333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45975.668861458333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45975.668861458333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45975.668861458333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45975.668861458333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45975.668861458333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45975.668861458333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45975.668861458333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45975.668861458333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45975.668861458333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45975.668861458333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45975.668861458333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45975.668861458333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45975.668861458333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45975.668861458333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45975.668861458333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45975.668861458333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45975.668861458333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45975.668861458333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45975.668861458333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45975.668861458333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45975.668861458333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45975.668861458333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45975.668861458333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45975.668861458333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45975.668861458333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45975.668861458333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45975.668861458333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45975.668861458333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45975.668861458333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45975.668861458333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45975.668861458333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45975.668861458333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45975.668861458333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45975.668861458333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45975.668861458333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45975.668861458333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45975.668861458333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45975.668861458333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45975.668861458333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45975.668861458333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45975.668861458333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45975.668861458333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45975.668861458333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45975.668861458333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45975.668861458333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45975.668861458333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ref="G95:G128" ca="1" si="2">IFERROR(NOW()-F95,"-")</f>
        <v>45975.668861458333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45975.668861458333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45975.668861458333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45975.668861458333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45975.668861458333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45975.668861458333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45975.668861458333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45975.668861458333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45975.668861458333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45975.668861458333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45975.668861458333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45975.668861458333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45975.668861458333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45975.668861458333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45975.668861458333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45975.668861458333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45975.668861458333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45975.668861458333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45975.668861458333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45975.668861458333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45975.668861458333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45975.668861458333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45975.668861458333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45975.668861458333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45975.668861458333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45975.668861458333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45975.668861458333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45975.668861458333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45975.668861458333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45975.668861458333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45975.668861458333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45975.668861458333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45975.668861458333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45975.668861458333</v>
      </c>
      <c r="H128" s="143"/>
      <c r="I128" s="141" t="str">
        <f>IFERROR(VLOOKUP(D128,DB!A:F,6,0),"")</f>
        <v/>
      </c>
      <c r="J128" s="141" t="str">
        <f>IFERROR(VLOOKUP(D128,DB!A:G,7,0),"")</f>
        <v/>
      </c>
      <c r="K128" s="144"/>
      <c r="L128" s="145" t="str">
        <f>IFERROR(VLOOKUP(D128,DB!A:I,9,0),"")</f>
        <v/>
      </c>
    </row>
  </sheetData>
  <dataValidations count="2">
    <dataValidation allowBlank="1" showInputMessage="1" showErrorMessage="1" sqref="E1" xr:uid="{9E1BC488-8814-4F8A-8DBE-742B3278AB71}"/>
    <dataValidation type="list" allowBlank="1" showInputMessage="1" showErrorMessage="1" sqref="E2:E1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2025-11-14T13:04:34Z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