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694" documentId="13_ncr:1_{F6CB121F-512D-4AA6-A0C1-0FB36C537598}" xr6:coauthVersionLast="47" xr6:coauthVersionMax="47" xr10:uidLastSave="{3B4B9AD4-79CE-41FC-8C5F-E3D81DD9DAFC}"/>
  <bookViews>
    <workbookView xWindow="-109" yWindow="-109" windowWidth="26301" windowHeight="14169"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2" i="6"/>
  <c r="B3" i="6"/>
  <c r="B4" i="6"/>
  <c r="B5" i="6"/>
  <c r="B6" i="6"/>
  <c r="B7" i="6"/>
  <c r="B8" i="6"/>
  <c r="G2" i="6"/>
  <c r="G3" i="6"/>
  <c r="G4" i="6"/>
  <c r="G5" i="6"/>
  <c r="G6" i="6"/>
  <c r="G7" i="6"/>
  <c r="G8" i="6"/>
  <c r="I2" i="6"/>
  <c r="I3" i="6"/>
  <c r="I4" i="6"/>
  <c r="I5" i="6"/>
  <c r="I6" i="6"/>
  <c r="I7" i="6"/>
  <c r="I8" i="6"/>
  <c r="J2" i="6"/>
  <c r="J3" i="6"/>
  <c r="J4" i="6"/>
  <c r="J5" i="6"/>
  <c r="J6" i="6"/>
  <c r="J7" i="6"/>
  <c r="J8" i="6"/>
  <c r="L2" i="6"/>
  <c r="L3" i="6"/>
  <c r="L4" i="6"/>
  <c r="L5" i="6"/>
  <c r="L6" i="6"/>
  <c r="L7" i="6"/>
  <c r="L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alcChain>
</file>

<file path=xl/sharedStrings.xml><?xml version="1.0" encoding="utf-8"?>
<sst xmlns="http://schemas.openxmlformats.org/spreadsheetml/2006/main" count="180268" uniqueCount="39117">
  <si>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</si>
  <si>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</si>
  <si>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</si>
  <si>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</si>
  <si>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</si>
  <si>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</si>
  <si>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</si>
  <si>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</si>
  <si>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</si>
  <si>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</si>
  <si>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</si>
  <si>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</si>
  <si>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</si>
  <si>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</si>
  <si>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</si>
  <si>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</si>
  <si>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</si>
  <si>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</si>
  <si>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</si>
  <si>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</si>
  <si>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</si>
  <si>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</si>
  <si>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</si>
  <si>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</si>
  <si>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</si>
  <si>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</si>
  <si>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</si>
  <si>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</si>
  <si>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</si>
  <si>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</si>
  <si>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</si>
  <si>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</si>
  <si>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</si>
  <si>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</si>
  <si>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</si>
  <si>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</si>
  <si>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</si>
  <si>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</si>
  <si>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</si>
  <si>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</si>
  <si>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</si>
  <si>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</si>
  <si>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</si>
  <si>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</si>
  <si>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</si>
  <si>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</si>
  <si>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</si>
  <si>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</si>
  <si>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</si>
  <si>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</si>
  <si>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</si>
  <si>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</si>
  <si>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</si>
  <si>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</si>
  <si>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</si>
  <si>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</si>
  <si>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</si>
  <si>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</si>
  <si>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</si>
  <si>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</si>
  <si>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</si>
  <si>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</si>
  <si>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</si>
  <si>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</si>
  <si>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</si>
  <si>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</si>
  <si>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</si>
  <si>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</si>
  <si>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</si>
  <si>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</si>
  <si>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</si>
  <si>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</si>
  <si>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</si>
  <si>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</si>
  <si>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</si>
  <si>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</si>
  <si>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</si>
  <si>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</si>
  <si>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</si>
  <si>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</si>
  <si>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</si>
  <si>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</si>
  <si>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</si>
  <si>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</si>
  <si>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</si>
  <si>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</si>
  <si>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</si>
  <si>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</si>
  <si>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</si>
  <si>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</si>
  <si>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</si>
  <si>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</si>
  <si>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</si>
  <si>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</si>
  <si>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</si>
  <si>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</si>
  <si>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</si>
  <si>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</si>
  <si>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</si>
  <si>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</si>
  <si>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</si>
  <si>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</si>
  <si>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</si>
  <si>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</si>
  <si>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</si>
  <si>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</si>
  <si>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</si>
  <si>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</si>
  <si>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</si>
  <si>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</si>
  <si>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</si>
  <si>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</si>
  <si>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</si>
  <si>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</si>
  <si>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</si>
  <si>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</si>
  <si>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</si>
  <si>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</si>
  <si>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</si>
  <si>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</si>
  <si>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</si>
  <si>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</si>
  <si>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</si>
  <si>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</si>
  <si>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</si>
  <si>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</si>
  <si>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</si>
  <si>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</si>
  <si>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</si>
  <si>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</si>
  <si>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</si>
  <si>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</si>
  <si>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</si>
  <si>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</si>
  <si>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</si>
  <si>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</si>
  <si>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</si>
  <si>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</si>
  <si>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</si>
  <si>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</si>
  <si>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</si>
  <si>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</si>
  <si>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</si>
  <si>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</si>
  <si>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</si>
  <si>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</si>
  <si>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</si>
  <si>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</si>
  <si>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</si>
  <si>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</si>
  <si>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</si>
  <si>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</si>
  <si>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</si>
  <si>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</si>
  <si>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</si>
  <si>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</si>
  <si>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</si>
  <si>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</si>
  <si>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</si>
  <si>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</si>
  <si>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</si>
  <si>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</si>
  <si>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</si>
  <si>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</si>
  <si>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</si>
  <si>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</si>
  <si>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</si>
  <si>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</si>
  <si>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</si>
  <si>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</si>
  <si>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</si>
  <si>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</si>
  <si>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</si>
  <si>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</si>
  <si>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</si>
  <si>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</si>
  <si>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</si>
  <si>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</si>
  <si>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</si>
  <si>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</si>
  <si>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</si>
  <si>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</si>
  <si>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</si>
  <si>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</si>
  <si>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</si>
  <si>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</si>
  <si>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</si>
  <si>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</si>
  <si>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</si>
  <si>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</si>
  <si>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</si>
  <si>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</si>
  <si>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</si>
  <si>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</si>
  <si>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</si>
  <si>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</si>
  <si>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</si>
  <si>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</si>
  <si>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</si>
  <si>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</si>
  <si>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</si>
  <si>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</si>
  <si>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</si>
  <si>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</si>
  <si>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</si>
  <si>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</si>
  <si>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</si>
  <si>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</si>
  <si>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</si>
  <si>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</si>
  <si>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</si>
  <si>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</si>
  <si>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</si>
  <si>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</si>
  <si>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</si>
  <si>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</si>
  <si>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</si>
  <si>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</si>
  <si>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</si>
  <si>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</si>
  <si>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</si>
  <si>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</si>
  <si>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</si>
  <si>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</si>
  <si>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</si>
  <si>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</si>
  <si>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</si>
  <si>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</si>
  <si>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</si>
  <si>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</si>
  <si>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</si>
  <si>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</si>
  <si>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</si>
  <si>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</si>
  <si>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</si>
  <si>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</si>
  <si>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</si>
  <si>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</si>
  <si>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</si>
  <si>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</si>
  <si>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</si>
  <si>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</si>
  <si>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</si>
  <si>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</si>
  <si>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</si>
  <si>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</si>
  <si>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</si>
  <si>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</si>
  <si>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</si>
  <si>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</si>
  <si>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</si>
  <si>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</si>
  <si>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</si>
  <si>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</si>
  <si>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</si>
  <si>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</si>
  <si>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</si>
  <si>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</si>
  <si>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</si>
  <si>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</si>
  <si>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</si>
  <si>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</si>
  <si>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</si>
  <si>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</si>
  <si>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</si>
  <si>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</si>
  <si>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</si>
  <si>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</si>
  <si>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</si>
  <si>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</si>
  <si>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</si>
  <si>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</si>
  <si>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</si>
  <si>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</si>
  <si>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</si>
  <si>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</si>
  <si>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</si>
  <si>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</si>
  <si>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</si>
  <si>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</si>
  <si>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</si>
  <si>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</si>
  <si>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</si>
  <si>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</si>
  <si>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</si>
  <si>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</si>
  <si>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</si>
  <si>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</si>
  <si>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</si>
  <si>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</si>
  <si>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</si>
  <si>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</si>
  <si>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</si>
  <si>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</si>
  <si>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</si>
  <si>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</si>
  <si>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</si>
  <si>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</si>
  <si>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</si>
  <si>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</si>
  <si>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</si>
  <si>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</si>
  <si>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</si>
  <si>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</si>
  <si>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</si>
  <si>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</si>
  <si>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</si>
  <si>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</si>
  <si>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</si>
  <si>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</si>
  <si>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</si>
  <si>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</si>
  <si>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</si>
  <si>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</si>
  <si>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</si>
  <si>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</si>
  <si>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</si>
  <si>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</si>
  <si>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</si>
  <si>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</si>
  <si>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</si>
  <si>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</si>
  <si>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</si>
  <si>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</si>
  <si>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</si>
  <si>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</si>
  <si>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</si>
  <si>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</si>
  <si>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</si>
  <si>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</si>
  <si>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</si>
  <si>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</si>
  <si>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</si>
  <si>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</si>
  <si>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</si>
  <si>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</si>
  <si>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</si>
  <si>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</si>
  <si>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</si>
  <si>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</si>
  <si>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</si>
  <si>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</si>
  <si>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</si>
  <si>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</si>
  <si>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</si>
  <si>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</si>
  <si>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</si>
  <si>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</si>
  <si>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</si>
  <si>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</si>
  <si>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</si>
  <si>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</si>
  <si>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</si>
  <si>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</si>
  <si>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</si>
  <si>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</si>
  <si>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</si>
  <si>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</si>
  <si>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</si>
  <si>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</si>
  <si>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</si>
  <si>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</si>
  <si>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</si>
  <si>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</si>
  <si>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</si>
  <si>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</si>
  <si>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</si>
  <si>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</si>
  <si>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</si>
  <si>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</si>
  <si>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</si>
  <si>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</si>
  <si>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</si>
  <si>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</si>
  <si>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</si>
  <si>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</si>
  <si>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</si>
  <si>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</si>
  <si>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</si>
  <si>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</si>
  <si>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</si>
  <si>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</si>
  <si>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</si>
  <si>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</si>
  <si>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</si>
  <si>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</si>
  <si>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</si>
  <si>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</si>
  <si>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</si>
  <si>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</si>
  <si>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</si>
  <si>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</si>
  <si>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</si>
  <si>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</si>
  <si>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</si>
  <si>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</si>
  <si>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</si>
  <si>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</si>
  <si>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</si>
  <si>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</si>
  <si>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</si>
  <si>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</si>
  <si>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</si>
  <si>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</si>
  <si>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</si>
  <si>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</si>
  <si>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</si>
  <si>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</si>
  <si>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</si>
  <si>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</si>
  <si>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</si>
  <si>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</si>
  <si>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</si>
  <si>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</si>
  <si>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</si>
  <si>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</si>
  <si>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</si>
  <si>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</si>
  <si>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</si>
  <si>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</si>
  <si>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</si>
  <si>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</si>
  <si>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</si>
  <si>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</si>
  <si>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</si>
  <si>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</si>
  <si>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</si>
  <si>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</si>
  <si>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</si>
  <si>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</si>
  <si>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</si>
  <si>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</si>
  <si>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</si>
  <si>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</si>
  <si>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</si>
  <si>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</si>
  <si>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</si>
  <si>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</si>
  <si>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</si>
  <si>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</si>
  <si>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</si>
  <si>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</si>
  <si>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</si>
  <si>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</si>
  <si>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</si>
  <si>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</si>
  <si>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</si>
  <si>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</si>
  <si>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</si>
  <si>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</si>
  <si>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</si>
  <si>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</si>
  <si>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</si>
  <si>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</si>
  <si>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</si>
  <si>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</si>
  <si>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</si>
  <si>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</si>
  <si>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</si>
  <si>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</si>
  <si>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</si>
  <si>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</si>
  <si>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</si>
  <si>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</si>
  <si>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</si>
  <si>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</si>
  <si>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</si>
  <si>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</si>
  <si>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</si>
  <si>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</si>
  <si>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</si>
  <si>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</si>
  <si>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</si>
  <si>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</si>
  <si>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</si>
  <si>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</si>
  <si>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</si>
  <si>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</si>
  <si>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</si>
  <si>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</si>
  <si>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</si>
  <si>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</si>
  <si>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</si>
  <si>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</si>
  <si>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</si>
  <si>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</si>
  <si>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</si>
  <si>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</si>
  <si>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</si>
  <si>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</si>
  <si>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</si>
  <si>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</si>
  <si>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</si>
  <si>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</si>
  <si>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</si>
  <si>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</si>
  <si>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</si>
  <si>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</si>
  <si>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</si>
  <si>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</si>
  <si>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</si>
  <si>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</si>
  <si>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</si>
  <si>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</si>
  <si>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</si>
  <si>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</si>
  <si>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</si>
  <si>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</si>
  <si>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</si>
  <si>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</si>
  <si>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</si>
  <si>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</si>
  <si>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</si>
  <si>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</si>
  <si>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</si>
  <si>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</si>
  <si>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</si>
  <si>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</si>
  <si>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</si>
  <si>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</si>
  <si>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</si>
  <si>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</si>
  <si>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</si>
  <si>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</si>
  <si>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</si>
  <si>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</si>
  <si>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</si>
  <si>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</si>
  <si>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</si>
  <si>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</si>
  <si>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</si>
  <si>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</si>
  <si>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</si>
  <si>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</si>
  <si>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</si>
  <si>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</si>
  <si>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</si>
  <si>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</si>
  <si>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</si>
  <si>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</si>
  <si>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</si>
  <si>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</si>
  <si>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</si>
  <si>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</si>
  <si>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</si>
  <si>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</si>
  <si>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</si>
  <si>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</si>
  <si>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</si>
  <si>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</si>
  <si>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</si>
  <si>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</si>
  <si>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</si>
  <si>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</si>
  <si>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</si>
  <si>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</si>
  <si>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</si>
  <si>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</si>
  <si>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</si>
  <si>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</si>
  <si>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</si>
  <si>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</si>
  <si>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</si>
  <si>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</si>
  <si>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</si>
  <si>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</si>
  <si>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</si>
  <si>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</si>
  <si>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</si>
  <si>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</si>
  <si>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</si>
  <si>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</si>
  <si>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</si>
  <si>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</si>
  <si>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</si>
  <si>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</si>
  <si>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</si>
  <si>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</si>
  <si>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</si>
  <si>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</si>
  <si>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</si>
  <si>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</si>
  <si>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</si>
  <si>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</si>
  <si>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</si>
  <si>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</si>
  <si>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</si>
  <si>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</si>
  <si>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</si>
  <si>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</si>
  <si>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</si>
  <si>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</si>
  <si>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</si>
  <si>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</si>
  <si>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</si>
  <si>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</si>
  <si>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</si>
  <si>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</si>
  <si>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</si>
  <si>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</si>
  <si>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</si>
  <si>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</si>
  <si>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</si>
  <si>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</si>
  <si>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</si>
  <si>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</si>
  <si>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</si>
  <si>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</si>
  <si>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</si>
  <si>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</si>
  <si>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</si>
  <si>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</si>
  <si>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</si>
  <si>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</si>
  <si>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</si>
  <si>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</si>
  <si>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</si>
  <si>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</si>
  <si>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</si>
  <si>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</si>
  <si>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</si>
  <si>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</si>
  <si>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</si>
  <si>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</si>
  <si>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</si>
  <si>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</si>
  <si>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</si>
  <si>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</si>
  <si>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</si>
  <si>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</si>
  <si>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</si>
  <si>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</si>
  <si>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</si>
  <si>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</si>
  <si>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</si>
  <si>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</si>
  <si>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</si>
  <si>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</si>
  <si>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</si>
  <si>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</si>
  <si>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</si>
  <si>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</si>
  <si>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</si>
  <si>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</si>
  <si>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</si>
  <si>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</si>
  <si>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</si>
  <si>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</si>
  <si>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</si>
  <si>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</si>
  <si>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</si>
  <si>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</si>
  <si>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</si>
  <si>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</si>
  <si>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</si>
  <si>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</si>
  <si>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</si>
  <si>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</si>
  <si>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</si>
  <si>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</si>
  <si>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</si>
  <si>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</si>
  <si>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</si>
  <si>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</si>
  <si>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</si>
  <si>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</si>
  <si>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</si>
  <si>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</si>
  <si>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</si>
  <si>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</si>
  <si>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</si>
  <si>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</si>
  <si>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</si>
  <si>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</si>
  <si>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</si>
  <si>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</si>
  <si>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</si>
  <si>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</si>
  <si>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</si>
  <si>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</si>
  <si>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</si>
  <si>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</si>
  <si>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</si>
  <si>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</si>
  <si>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</si>
  <si>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</si>
  <si>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</si>
  <si>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</si>
  <si>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</si>
  <si>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</si>
  <si>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</si>
  <si>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</si>
  <si>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</si>
  <si>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</si>
  <si>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</si>
  <si>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</si>
  <si>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</si>
  <si>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</si>
  <si>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</si>
  <si>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</si>
  <si>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</si>
  <si>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</si>
  <si>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</si>
  <si>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</si>
  <si>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</si>
  <si>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</si>
  <si>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</si>
  <si>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</si>
  <si>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</si>
  <si>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</si>
  <si>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</si>
  <si>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</si>
  <si>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</si>
  <si>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</si>
  <si>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</si>
  <si>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</si>
  <si>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</si>
  <si>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</si>
  <si>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</si>
  <si>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</si>
  <si>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</si>
  <si>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</si>
  <si>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</si>
  <si>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</si>
  <si>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</si>
  <si>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</si>
  <si>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</si>
  <si>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</si>
  <si>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</si>
  <si>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</si>
  <si>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</si>
  <si>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</si>
  <si>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</si>
  <si>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</si>
  <si>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</si>
  <si>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</si>
  <si>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</si>
  <si>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</si>
  <si>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</si>
  <si>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</si>
  <si>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</si>
  <si>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</si>
  <si>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</si>
  <si>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</si>
  <si>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</si>
  <si>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</si>
  <si>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</si>
  <si>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</si>
  <si>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</si>
  <si>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</si>
  <si>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</si>
  <si>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</si>
  <si>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</si>
  <si>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</si>
  <si>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</si>
  <si>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</si>
  <si>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</si>
  <si>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</si>
  <si>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</si>
  <si>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</si>
  <si>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</si>
  <si>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</si>
  <si>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</si>
  <si>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</si>
  <si>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</si>
  <si>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</si>
  <si>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</si>
  <si>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</si>
  <si>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</si>
  <si>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</si>
  <si>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</si>
  <si>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</si>
  <si>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</si>
  <si>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</si>
  <si>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</si>
  <si>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</si>
  <si>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</si>
  <si>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</si>
  <si>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</si>
  <si>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</si>
  <si>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</si>
  <si>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</si>
  <si>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</si>
  <si>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</si>
  <si>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</si>
  <si>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</si>
  <si>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</si>
  <si>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</si>
  <si>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</si>
  <si>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</si>
  <si>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</si>
  <si>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</si>
  <si>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</si>
  <si>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</si>
  <si>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</si>
  <si>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</si>
  <si>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</si>
  <si>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</si>
  <si>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</si>
  <si>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</si>
  <si>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</si>
  <si>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</si>
  <si>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</si>
  <si>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</si>
  <si>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</si>
  <si>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</si>
  <si>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</si>
  <si>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</si>
  <si>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</si>
  <si>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</si>
  <si>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</si>
  <si>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</si>
  <si>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</si>
  <si>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</si>
  <si>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</si>
  <si>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</si>
  <si>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</si>
  <si>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</si>
  <si>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</si>
  <si>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</si>
  <si>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</si>
  <si>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</si>
  <si>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</si>
  <si>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</si>
  <si>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</si>
  <si>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</si>
  <si>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</si>
  <si>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</si>
  <si>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</si>
  <si>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</si>
  <si>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</si>
  <si>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</si>
  <si>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</si>
  <si>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</si>
  <si>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</si>
  <si>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</si>
  <si>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</si>
  <si>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</si>
  <si>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</si>
  <si>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</si>
  <si>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</si>
  <si>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</si>
  <si>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</si>
  <si>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</si>
  <si>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</si>
  <si>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</si>
  <si>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</si>
  <si>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</si>
  <si>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</si>
  <si>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</si>
  <si>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</si>
  <si>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</si>
  <si>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</si>
  <si>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</si>
  <si>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</si>
  <si>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</si>
  <si>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</si>
  <si>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</si>
  <si>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</si>
  <si>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</si>
  <si>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</si>
  <si>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</si>
  <si>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</si>
  <si>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</si>
  <si>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</si>
  <si>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</si>
  <si>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</si>
  <si>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</si>
  <si>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</si>
  <si>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</si>
  <si>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</si>
  <si>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</si>
  <si>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</si>
  <si>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</si>
  <si>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</si>
  <si>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</si>
  <si>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</si>
  <si>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</si>
  <si>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</si>
  <si>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</si>
  <si>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</si>
  <si>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</si>
  <si>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</si>
  <si>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</si>
  <si>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</si>
  <si>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</si>
  <si>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</si>
  <si>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</si>
  <si>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</si>
  <si>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</si>
  <si>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</si>
  <si>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</si>
  <si>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</si>
  <si>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</si>
  <si>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</si>
  <si>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</si>
  <si>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</si>
  <si>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</si>
  <si>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</si>
  <si>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</si>
  <si>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</si>
  <si>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</si>
  <si>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</si>
  <si>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</si>
  <si>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</si>
  <si>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</si>
  <si>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</si>
  <si>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</si>
  <si>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</si>
  <si>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</si>
  <si>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</si>
  <si>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</si>
  <si>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</si>
  <si>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</si>
  <si>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</si>
  <si>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</si>
  <si>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</si>
  <si>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</si>
  <si>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</si>
  <si>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</si>
  <si>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</si>
  <si>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</si>
  <si>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</si>
  <si>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</si>
  <si>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</si>
  <si>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</si>
  <si>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</si>
  <si>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</si>
  <si>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</si>
  <si>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</si>
  <si>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</si>
  <si>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</si>
  <si>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</si>
  <si>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</si>
  <si>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</si>
  <si>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</si>
  <si>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</si>
  <si>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</si>
  <si>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</si>
  <si>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</si>
  <si>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</si>
  <si>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</si>
  <si>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</si>
  <si>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</si>
  <si>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</si>
  <si>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</si>
  <si>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</si>
  <si>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</si>
  <si>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</si>
  <si>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</si>
  <si>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</si>
  <si>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</si>
  <si>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</si>
  <si>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</si>
  <si>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</si>
  <si>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</si>
  <si>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</si>
  <si>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</si>
  <si>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</si>
  <si>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</si>
  <si>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</si>
  <si>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</si>
  <si>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</si>
  <si>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</si>
  <si>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</si>
  <si>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</si>
  <si>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</si>
  <si>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</si>
  <si>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</si>
  <si>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</si>
  <si>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</si>
  <si>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</si>
  <si>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</si>
  <si>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</si>
  <si>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</si>
  <si>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</si>
  <si>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</si>
  <si>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</si>
  <si>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</si>
  <si>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</si>
  <si>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</si>
  <si>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</si>
  <si>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</si>
  <si>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</si>
  <si>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</si>
  <si>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</si>
  <si>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</si>
  <si>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</si>
  <si>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</si>
  <si>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</si>
  <si>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</si>
  <si>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</si>
  <si>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</si>
  <si>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</si>
  <si>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</si>
  <si>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</si>
  <si>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</si>
  <si>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</si>
  <si>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</si>
  <si>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</si>
  <si>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</si>
  <si>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</si>
  <si>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</si>
  <si>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</si>
  <si>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</si>
  <si>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</si>
  <si>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</si>
  <si>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</si>
  <si>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</si>
  <si>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</si>
  <si>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</si>
  <si>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</si>
  <si>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</si>
  <si>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</si>
  <si>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</si>
  <si>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</si>
  <si>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</si>
  <si>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</si>
  <si>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</si>
  <si>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</si>
  <si>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</si>
  <si>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</si>
  <si>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</si>
  <si>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</si>
  <si>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</si>
  <si>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</si>
  <si>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</si>
  <si>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</si>
  <si>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</si>
  <si>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</si>
  <si>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</si>
  <si>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</si>
  <si>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</si>
  <si>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</si>
  <si>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</si>
  <si>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</si>
  <si>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</si>
  <si>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</si>
  <si>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</si>
  <si>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</si>
  <si>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</si>
  <si>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</si>
  <si>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</si>
  <si>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</si>
  <si>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</si>
  <si>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</si>
  <si>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</si>
  <si>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</si>
  <si>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</si>
  <si>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</si>
  <si>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</si>
  <si>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</si>
  <si>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</si>
  <si>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</si>
  <si>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</si>
  <si>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</si>
  <si>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</si>
  <si>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</si>
  <si>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</si>
  <si>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</si>
  <si>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</si>
  <si>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</si>
  <si>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</si>
  <si>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</si>
  <si>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</si>
  <si>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</si>
  <si>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</si>
  <si>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</si>
  <si>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</si>
  <si>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</si>
  <si>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</si>
  <si>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</si>
  <si>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</si>
  <si>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</si>
  <si>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</si>
  <si>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</si>
  <si>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</si>
  <si>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</si>
  <si>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</si>
  <si>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</si>
  <si>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</si>
  <si>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</si>
  <si>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</si>
  <si>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</si>
  <si>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</si>
  <si>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</si>
  <si>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</si>
  <si>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</si>
  <si>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</si>
  <si>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</si>
  <si>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</si>
  <si>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</si>
  <si>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</si>
  <si>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</si>
  <si>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</si>
  <si>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</si>
  <si>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</si>
  <si>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</si>
  <si>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</si>
  <si>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</si>
  <si>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</si>
  <si>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</si>
  <si>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</si>
  <si>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</si>
  <si>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</si>
  <si>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</si>
  <si>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</si>
  <si>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</si>
  <si>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</si>
  <si>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</si>
  <si>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</si>
  <si>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</si>
  <si>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</si>
  <si>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</si>
  <si>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</si>
  <si>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</si>
  <si>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</si>
  <si>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</si>
  <si>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</si>
  <si>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</si>
  <si>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</si>
  <si>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</si>
  <si>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</si>
  <si>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</si>
  <si>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</si>
  <si>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</si>
  <si>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</si>
  <si>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</si>
  <si>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</si>
  <si>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</si>
  <si>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</si>
  <si>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</si>
  <si>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</si>
  <si>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</si>
  <si>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</si>
  <si>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</si>
  <si>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</si>
  <si>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</si>
  <si>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</si>
  <si>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</si>
  <si>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</si>
  <si>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</si>
  <si>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</si>
  <si>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</si>
  <si>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</si>
  <si>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</si>
  <si>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</si>
  <si>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</si>
  <si>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</si>
  <si>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</si>
  <si>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</si>
  <si>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</si>
  <si>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</si>
  <si>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</si>
  <si>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</si>
  <si>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</si>
  <si>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</si>
  <si>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</si>
  <si>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</si>
  <si>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</si>
  <si>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</si>
  <si>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</si>
  <si>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</si>
  <si>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</si>
  <si>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</si>
  <si>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</si>
  <si>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</si>
  <si>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</si>
  <si>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</si>
  <si>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</si>
  <si>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</si>
  <si>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</si>
  <si>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</si>
  <si>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</si>
  <si>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</si>
  <si>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</si>
  <si>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</si>
  <si>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</si>
  <si>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</si>
  <si>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</si>
  <si>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</si>
  <si>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</si>
  <si>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</si>
  <si>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</si>
  <si>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</si>
  <si>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</si>
  <si>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</si>
  <si>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</si>
  <si>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</si>
  <si>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</si>
  <si>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</si>
  <si>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</si>
  <si>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</si>
  <si>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</si>
  <si>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</si>
  <si>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</si>
  <si>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</si>
  <si>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</si>
  <si>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</si>
  <si>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</si>
  <si>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</si>
  <si>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</si>
  <si>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</si>
  <si>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</si>
  <si>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</si>
  <si>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</si>
  <si>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</si>
  <si>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</si>
  <si>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</si>
  <si>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</si>
  <si>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</si>
  <si>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</si>
  <si>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</si>
  <si>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</si>
  <si>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</si>
  <si>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</si>
  <si>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</si>
  <si>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</si>
  <si>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</si>
  <si>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</si>
  <si>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</si>
  <si>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</si>
  <si>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</si>
  <si>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</si>
  <si>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</si>
  <si>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</si>
  <si>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</si>
  <si>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</si>
  <si>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</si>
  <si>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</si>
  <si>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</si>
  <si>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</si>
  <si>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</si>
  <si>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</si>
  <si>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</si>
  <si>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</si>
  <si>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</si>
  <si>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</si>
  <si>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</si>
  <si>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</si>
  <si>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</si>
  <si>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</si>
  <si>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</si>
  <si>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</si>
  <si>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</si>
  <si>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</si>
  <si>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</si>
  <si>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</si>
  <si>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</si>
  <si>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</si>
  <si>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</si>
  <si>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</si>
  <si>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</si>
  <si>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</si>
  <si>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</si>
  <si>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</si>
  <si>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</si>
  <si>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</si>
  <si>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</si>
  <si>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</si>
  <si>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</si>
  <si>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</si>
  <si>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</si>
  <si>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</si>
  <si>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</si>
  <si>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</si>
  <si>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</si>
  <si>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</si>
  <si>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</si>
  <si>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</si>
  <si>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</si>
  <si>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</si>
  <si>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</si>
  <si>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</si>
  <si>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</si>
  <si>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</si>
  <si>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</si>
  <si>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</si>
  <si>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</si>
  <si>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</si>
  <si>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</si>
  <si>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</si>
  <si>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</si>
  <si>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</si>
  <si>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</si>
  <si>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</si>
  <si>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</si>
  <si>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</si>
  <si>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</si>
  <si>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</si>
  <si>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</si>
  <si>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</si>
  <si>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</si>
  <si>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</si>
  <si>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</si>
  <si>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</si>
  <si>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</si>
  <si>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</si>
  <si>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</si>
  <si>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</si>
  <si>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</si>
  <si>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</si>
  <si>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</si>
  <si>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</si>
  <si>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</si>
  <si>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</si>
  <si>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</si>
  <si>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</si>
  <si>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</si>
  <si>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</si>
  <si>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</si>
  <si>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</si>
  <si>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</si>
  <si>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</si>
  <si>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</si>
  <si>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</si>
  <si>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</si>
  <si>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</si>
  <si>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</si>
  <si>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</si>
  <si>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</si>
  <si>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</si>
  <si>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</si>
  <si>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</si>
  <si>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</si>
  <si>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</si>
  <si>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</si>
  <si>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</si>
  <si>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</si>
  <si>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</si>
  <si>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</si>
  <si>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</si>
  <si>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</si>
  <si>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</si>
  <si>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</si>
  <si>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</si>
  <si>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</si>
  <si>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</si>
  <si>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</si>
  <si>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</si>
  <si>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</si>
  <si>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</si>
  <si>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</si>
  <si>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</si>
  <si>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</si>
  <si>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</si>
  <si>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</si>
  <si>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</si>
  <si>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</si>
  <si>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</si>
  <si>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</si>
  <si>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</si>
  <si>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</si>
  <si>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</si>
  <si>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</si>
  <si>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</si>
  <si>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</si>
  <si>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</si>
  <si>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</si>
  <si>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</si>
  <si>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</si>
  <si>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</si>
  <si>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</si>
  <si>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</si>
  <si>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</si>
  <si>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</si>
  <si>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</si>
  <si>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</si>
  <si>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</si>
  <si>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</si>
  <si>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</si>
  <si>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</si>
  <si>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</si>
  <si>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</si>
  <si>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</si>
  <si>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</si>
  <si>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</si>
  <si>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</si>
  <si>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</si>
  <si>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</si>
  <si>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</si>
  <si>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</si>
  <si>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</si>
  <si>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</si>
  <si>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</si>
  <si>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</si>
  <si>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</si>
  <si>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</si>
  <si>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</si>
  <si>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</si>
  <si>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</si>
  <si>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</si>
  <si>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</si>
  <si>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</si>
  <si>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</si>
  <si>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</si>
  <si>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</si>
  <si>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</si>
  <si>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</si>
  <si>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</si>
  <si>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</si>
  <si>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</si>
  <si>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</si>
  <si>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</si>
  <si>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</si>
  <si>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</si>
  <si>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</si>
  <si>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</si>
  <si>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</si>
  <si>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</si>
  <si>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</si>
  <si>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</si>
  <si>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</si>
  <si>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</si>
  <si>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</si>
  <si>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</si>
  <si>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</si>
  <si>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</si>
  <si>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</si>
  <si>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</si>
  <si>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</si>
  <si>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</si>
  <si>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</si>
  <si>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</si>
  <si>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</si>
  <si>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</si>
  <si>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</si>
  <si>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</si>
  <si>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</si>
  <si>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</si>
  <si>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</si>
  <si>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</si>
  <si>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</si>
  <si>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</si>
  <si>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</si>
  <si>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</si>
  <si>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</si>
  <si>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</si>
  <si>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</si>
  <si>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</si>
  <si>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</si>
  <si>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</si>
  <si>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</si>
  <si>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</si>
  <si>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</si>
  <si>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</si>
  <si>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</si>
  <si>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</si>
  <si>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</si>
  <si>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</si>
  <si>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</si>
  <si>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</si>
  <si>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</si>
  <si>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</si>
  <si>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</si>
  <si>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</si>
  <si>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</si>
  <si>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</si>
  <si>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</si>
  <si>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</si>
  <si>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</si>
  <si>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</si>
  <si>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</si>
  <si>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</si>
  <si>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</si>
  <si>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</si>
  <si>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</si>
  <si>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</si>
  <si>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</si>
  <si>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</si>
  <si>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</si>
  <si>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</si>
  <si>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</si>
  <si>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</si>
  <si>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</si>
  <si>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</si>
  <si>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</si>
  <si>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</si>
  <si>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</si>
  <si>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</si>
  <si>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</si>
  <si>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</si>
  <si>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</si>
  <si>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</si>
  <si>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</si>
  <si>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</si>
  <si>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</si>
  <si>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</si>
  <si>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</si>
  <si>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</si>
  <si>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</si>
  <si>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</si>
  <si>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</si>
  <si>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</si>
  <si>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</si>
  <si>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</si>
  <si>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</si>
  <si>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</si>
  <si>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</si>
  <si>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</si>
  <si>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</si>
  <si>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</si>
  <si>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</si>
  <si>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</si>
  <si>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</si>
  <si>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</si>
  <si>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</si>
  <si>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</si>
  <si>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</si>
  <si>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</si>
  <si>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</si>
  <si>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</si>
  <si>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</si>
  <si>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</si>
  <si>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</si>
  <si>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</si>
  <si>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</si>
  <si>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</si>
  <si>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</si>
  <si>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</si>
  <si>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</si>
  <si>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</si>
  <si>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</si>
  <si>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</si>
  <si>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</si>
  <si>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</si>
  <si>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</si>
  <si>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</si>
  <si>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</si>
  <si>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</si>
  <si>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</si>
  <si>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</si>
  <si>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</si>
  <si>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</si>
  <si>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</si>
  <si>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</si>
  <si>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</si>
  <si>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</si>
  <si>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</si>
  <si>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</si>
  <si>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</si>
  <si>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</si>
  <si>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</si>
  <si>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</si>
  <si>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</si>
  <si>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</si>
  <si>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</si>
  <si>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</si>
  <si>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</si>
  <si>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</si>
  <si>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</si>
  <si>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</si>
  <si>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</si>
  <si>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</si>
  <si>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</si>
  <si>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</si>
  <si>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</si>
  <si>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</si>
  <si>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</si>
  <si>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</si>
  <si>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</si>
  <si>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</si>
  <si>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</si>
  <si>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</si>
  <si>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</si>
  <si>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</si>
  <si>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</si>
  <si>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</si>
  <si>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</si>
  <si>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</si>
  <si>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</si>
  <si>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</si>
  <si>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</si>
  <si>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</si>
  <si>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</si>
  <si>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</si>
  <si>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</si>
  <si>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</si>
  <si>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</si>
  <si>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</si>
  <si>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</si>
  <si>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</si>
  <si>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</si>
  <si>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</si>
  <si>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</si>
  <si>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</si>
  <si>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</si>
  <si>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</si>
  <si>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</si>
  <si>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</si>
  <si>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</si>
  <si>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</si>
  <si>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</si>
  <si>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</si>
  <si>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</si>
  <si>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</si>
  <si>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</si>
  <si>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</si>
  <si>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</si>
  <si>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</si>
  <si>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</si>
  <si>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</si>
  <si>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</si>
  <si>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</si>
  <si>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</si>
  <si>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</si>
  <si>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</si>
  <si>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</si>
  <si>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</si>
  <si>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</si>
  <si>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</si>
  <si>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</si>
  <si>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</si>
  <si>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</si>
  <si>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</si>
  <si>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</si>
  <si>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</si>
  <si>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</si>
  <si>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</si>
  <si>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</si>
  <si>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</si>
  <si>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</si>
  <si>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</si>
  <si>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</si>
  <si>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</si>
  <si>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</si>
  <si>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</si>
  <si>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</si>
  <si>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</si>
  <si>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</si>
  <si>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</si>
  <si>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</si>
  <si>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</si>
  <si>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</si>
  <si>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</si>
  <si>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</si>
  <si>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</si>
  <si>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</si>
  <si>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</si>
  <si>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</si>
  <si>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</si>
  <si>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</si>
  <si>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</si>
  <si>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</si>
  <si>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</si>
  <si>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</si>
  <si>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</si>
  <si>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</si>
  <si>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</si>
  <si>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</si>
  <si>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</si>
  <si>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</si>
  <si>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</si>
  <si>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</si>
  <si>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</si>
  <si>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</si>
  <si>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</si>
  <si>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</si>
  <si>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</si>
  <si>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</si>
  <si>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</si>
  <si>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</si>
  <si>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</si>
  <si>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</si>
  <si>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</si>
  <si>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</si>
  <si>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</si>
  <si>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</si>
  <si>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</si>
  <si>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</si>
  <si>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</si>
  <si>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</si>
  <si>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</si>
  <si>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</si>
  <si>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</si>
  <si>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</si>
  <si>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</si>
  <si>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</si>
  <si>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</si>
  <si>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</si>
  <si>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</si>
  <si>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</si>
  <si>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</si>
  <si>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</si>
  <si>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</si>
  <si>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</si>
  <si>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</si>
  <si>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</si>
  <si>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</si>
  <si>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</si>
  <si>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</si>
  <si>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</si>
  <si>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</si>
  <si>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</si>
  <si>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</si>
  <si>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</si>
  <si>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</si>
  <si>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</si>
  <si>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</si>
  <si>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</si>
  <si>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</si>
  <si>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</si>
  <si>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</si>
  <si>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</si>
  <si>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</si>
  <si>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</si>
  <si>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</si>
  <si>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</si>
  <si>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</si>
  <si>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</si>
  <si>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</si>
  <si>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</si>
  <si>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</si>
  <si>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</si>
  <si>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</si>
  <si>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</si>
  <si>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</si>
  <si>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</si>
  <si>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</si>
  <si>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</si>
  <si>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</si>
  <si>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</si>
  <si>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</si>
  <si>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</si>
  <si>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</si>
  <si>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</si>
  <si>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</si>
  <si>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</si>
  <si>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</si>
  <si>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</si>
  <si>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</si>
  <si>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</si>
  <si>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</si>
  <si>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</si>
  <si>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</si>
  <si>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</si>
  <si>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</si>
  <si>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</si>
  <si>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</si>
  <si>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</si>
  <si>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</si>
  <si>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</si>
  <si>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</si>
  <si>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</si>
  <si>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</si>
  <si>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</si>
  <si>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</si>
  <si>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</si>
  <si>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</si>
  <si>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</si>
  <si>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</si>
  <si>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</si>
  <si>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</si>
  <si>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</si>
  <si>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</si>
  <si>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</si>
  <si>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</si>
  <si>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</si>
  <si>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</si>
  <si>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</si>
  <si>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</si>
  <si>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</si>
  <si>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</si>
  <si>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</si>
  <si>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</si>
  <si>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</si>
  <si>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</si>
  <si>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</si>
  <si>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</si>
  <si>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</si>
  <si>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</si>
  <si>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</si>
  <si>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</si>
  <si>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</si>
  <si>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</si>
  <si>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</si>
  <si>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</si>
  <si>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</si>
  <si>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</si>
  <si>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</si>
  <si>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</si>
  <si>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</si>
  <si>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</si>
  <si>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</si>
  <si>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</si>
  <si>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</si>
  <si>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</si>
  <si>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</si>
  <si>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</si>
  <si>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</si>
  <si>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</si>
  <si>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</si>
  <si>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</si>
  <si>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</si>
  <si>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</si>
  <si>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</si>
  <si>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</si>
  <si>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</si>
  <si>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</si>
  <si>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</si>
  <si>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</si>
  <si>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</si>
  <si>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</si>
  <si>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</si>
  <si>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</si>
  <si>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</si>
  <si>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</si>
  <si>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</si>
  <si>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</si>
  <si>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</si>
  <si>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</si>
  <si>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</si>
  <si>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</si>
  <si>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</si>
  <si>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</si>
  <si>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</si>
  <si>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</si>
  <si>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</si>
  <si>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</si>
  <si>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</si>
  <si>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</si>
  <si>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</si>
  <si>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</si>
  <si>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</si>
  <si>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</si>
  <si>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</si>
  <si>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</si>
  <si>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</si>
  <si>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</si>
  <si>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</si>
  <si>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</si>
  <si>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</si>
  <si>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</si>
  <si>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</si>
  <si>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</si>
  <si>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</si>
  <si>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</si>
  <si>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</si>
  <si>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</si>
  <si>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</si>
  <si>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</si>
  <si>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</si>
  <si>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</si>
  <si>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</si>
  <si>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</si>
  <si>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</si>
  <si>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</si>
  <si>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</si>
  <si>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</si>
  <si>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</si>
  <si>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</si>
  <si>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</si>
  <si>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</si>
  <si>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</si>
  <si>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</si>
  <si>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</si>
  <si>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</si>
  <si>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</si>
  <si>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</si>
  <si>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</si>
  <si>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</si>
  <si>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</si>
  <si>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</si>
  <si>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</si>
  <si>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</si>
  <si>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</si>
  <si>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</si>
  <si>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</si>
  <si>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</si>
  <si>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</si>
  <si>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</si>
  <si>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</si>
  <si>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</si>
  <si>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</si>
  <si>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</si>
  <si>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</si>
  <si>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</si>
  <si>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</si>
  <si>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</si>
  <si>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</si>
  <si>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</si>
  <si>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</si>
  <si>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</si>
  <si>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</si>
  <si>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</si>
  <si>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</si>
  <si>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</si>
  <si>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</si>
  <si>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</si>
  <si>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</si>
  <si>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</si>
  <si>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</si>
  <si>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</si>
  <si>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</si>
  <si>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</si>
  <si>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</si>
  <si>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</si>
  <si>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</si>
  <si>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</si>
  <si>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</si>
  <si>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</si>
  <si>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</si>
  <si>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</si>
  <si>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</si>
  <si>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</si>
  <si>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</si>
  <si>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</si>
  <si>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</si>
  <si>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</si>
  <si>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</si>
  <si>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</si>
  <si>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</si>
  <si>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</si>
  <si>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</si>
  <si>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</si>
  <si>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</si>
  <si>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</si>
  <si>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</si>
  <si>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</si>
  <si>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</si>
  <si>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</si>
  <si>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</si>
  <si>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</si>
  <si>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</si>
  <si>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</si>
  <si>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</si>
  <si>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</si>
  <si>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</si>
  <si>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</si>
  <si>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</si>
  <si>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</si>
  <si>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</si>
  <si>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</si>
  <si>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</si>
  <si>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</si>
  <si>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</si>
  <si>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</si>
  <si>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</si>
  <si>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</si>
  <si>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</si>
  <si>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</si>
  <si>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</si>
  <si>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</si>
  <si>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</si>
  <si>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</si>
  <si>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</si>
  <si>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</si>
  <si>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</si>
  <si>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</si>
  <si>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</si>
  <si>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</si>
  <si>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</si>
  <si>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</si>
  <si>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</si>
  <si>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</si>
  <si>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</si>
  <si>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</si>
  <si>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</si>
  <si>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</si>
  <si>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</si>
  <si>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</si>
  <si>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</si>
  <si>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</si>
  <si>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</si>
  <si>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</si>
  <si>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</si>
  <si>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</si>
  <si>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</si>
  <si>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</si>
  <si>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</si>
  <si>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</si>
  <si>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</si>
  <si>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</si>
  <si>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</si>
  <si>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</si>
  <si>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</si>
  <si>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</si>
  <si>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</si>
  <si>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</si>
  <si>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</si>
  <si>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</si>
  <si>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</si>
  <si>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</si>
  <si>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</si>
  <si>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</si>
  <si>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</si>
  <si>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</si>
  <si>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</si>
  <si>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</si>
  <si>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</si>
  <si>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</si>
  <si>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</si>
  <si>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</si>
  <si>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</si>
  <si>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</si>
  <si>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</si>
  <si>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</si>
  <si>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</si>
  <si>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</si>
  <si>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</si>
  <si>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</si>
  <si>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</si>
  <si>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</si>
  <si>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</si>
  <si>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</si>
  <si>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</si>
  <si>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</si>
  <si>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</si>
  <si>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</si>
  <si>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</si>
  <si>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</si>
  <si>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</si>
  <si>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</si>
  <si>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</si>
  <si>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</si>
  <si>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</si>
  <si>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</si>
  <si>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</si>
  <si>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</si>
  <si>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</si>
  <si>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</si>
  <si>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</si>
  <si>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</si>
  <si>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</si>
  <si>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</si>
  <si>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</si>
  <si>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</si>
  <si>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</si>
  <si>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</si>
  <si>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</si>
  <si>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</si>
  <si>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</si>
  <si>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</si>
  <si>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</si>
  <si>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</si>
  <si>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</si>
  <si>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</si>
  <si>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</si>
  <si>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</si>
  <si>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</si>
  <si>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</si>
  <si>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</si>
  <si>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</si>
  <si>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</si>
  <si>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</si>
  <si>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</si>
  <si>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</si>
  <si>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</si>
  <si>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</si>
  <si>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</si>
  <si>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</si>
  <si>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</si>
  <si>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</si>
  <si>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</si>
  <si>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</si>
  <si>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</si>
  <si>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</si>
  <si>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</si>
  <si>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</si>
  <si>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</si>
  <si>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</si>
  <si>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</si>
  <si>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</si>
  <si>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</si>
  <si>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</si>
  <si>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</si>
  <si>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</si>
  <si>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</si>
  <si>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</si>
  <si>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</si>
  <si>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</si>
  <si>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</si>
  <si>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</si>
  <si>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</si>
  <si>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</si>
  <si>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</si>
  <si>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</si>
  <si>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</si>
  <si>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</si>
  <si>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</si>
  <si>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</si>
  <si>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</si>
  <si>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</si>
  <si>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</si>
  <si>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</si>
  <si>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</si>
  <si>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</si>
  <si>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</si>
  <si>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</si>
  <si>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</si>
  <si>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</si>
  <si>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</si>
  <si>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</si>
  <si>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</si>
  <si>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</si>
  <si>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</si>
  <si>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</si>
  <si>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</si>
  <si>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</si>
  <si>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</si>
  <si>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</si>
  <si>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</si>
  <si>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</si>
  <si>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</si>
  <si>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</si>
  <si>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</si>
  <si>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</si>
  <si>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</si>
  <si>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</si>
  <si>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</si>
  <si>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</si>
  <si>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</si>
  <si>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</si>
  <si>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</si>
  <si>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</si>
  <si>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</si>
  <si>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</si>
  <si>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</si>
  <si>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</si>
  <si>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</si>
  <si>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</si>
  <si>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</si>
  <si>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</si>
  <si>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</si>
  <si>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</si>
  <si>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</si>
  <si>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</si>
  <si>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</si>
  <si>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</si>
  <si>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</si>
  <si>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</si>
  <si>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</si>
  <si>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</si>
  <si>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</si>
  <si>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</si>
  <si>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</si>
  <si>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</si>
  <si>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</si>
  <si>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</si>
  <si>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</si>
  <si>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</si>
  <si>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</si>
  <si>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</si>
  <si>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</si>
  <si>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</si>
  <si>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</si>
  <si>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</si>
  <si>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</si>
  <si>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</si>
  <si>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</si>
  <si>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</si>
  <si>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</si>
  <si>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</si>
  <si>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</si>
  <si>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</si>
  <si>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</si>
  <si>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</si>
  <si>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</si>
  <si>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</si>
  <si>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</si>
  <si>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</si>
  <si>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</si>
  <si>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</si>
  <si>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</si>
  <si>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</si>
  <si>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</si>
  <si>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</si>
  <si>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</si>
  <si>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</si>
  <si>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</si>
  <si>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</si>
  <si>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</si>
  <si>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</si>
  <si>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</si>
  <si>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</si>
  <si>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</si>
  <si>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</si>
  <si>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</si>
  <si>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</si>
  <si>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</si>
  <si>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</si>
  <si>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</si>
  <si>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</si>
  <si>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</si>
  <si>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</si>
  <si>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</si>
  <si>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</si>
  <si>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</si>
  <si>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</si>
  <si>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</si>
  <si>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</si>
  <si>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</si>
  <si>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</si>
  <si>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</si>
  <si>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</si>
  <si>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</si>
  <si>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</si>
  <si>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</si>
  <si>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</si>
  <si>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</si>
  <si>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</si>
  <si>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</si>
  <si>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</si>
  <si>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</si>
  <si>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</si>
  <si>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</si>
  <si>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</si>
  <si>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</si>
  <si>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</si>
  <si>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</si>
  <si>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</si>
  <si>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</si>
  <si>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</si>
  <si>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</si>
  <si>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</si>
  <si>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</si>
  <si>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</si>
  <si>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</si>
  <si>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</si>
  <si>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</si>
  <si>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</si>
  <si>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</si>
  <si>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</si>
  <si>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</si>
  <si>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</si>
  <si>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</si>
  <si>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</si>
  <si>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</si>
  <si>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</si>
  <si>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</si>
  <si>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</si>
  <si>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</si>
  <si>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</si>
  <si>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</si>
  <si>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</si>
  <si>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</si>
  <si>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</si>
  <si>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</si>
  <si>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</si>
  <si>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</si>
  <si>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</si>
  <si>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</si>
  <si>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</si>
  <si>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</si>
  <si>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</si>
  <si>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</si>
  <si>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</si>
  <si>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</si>
  <si>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</si>
  <si>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</si>
  <si>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</si>
  <si>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</si>
  <si>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</si>
  <si>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</si>
  <si>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</si>
  <si>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</si>
  <si>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</si>
  <si>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</si>
  <si>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</si>
  <si>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</si>
  <si>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</si>
  <si>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</si>
  <si>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</si>
  <si>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</si>
  <si>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</si>
  <si>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</si>
  <si>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</si>
  <si>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</si>
  <si>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</si>
  <si>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</si>
  <si>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</si>
  <si>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</si>
  <si>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</si>
  <si>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</si>
  <si>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</si>
  <si>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</si>
  <si>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</si>
  <si>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</si>
  <si>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</si>
  <si>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</si>
  <si>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</si>
  <si>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</si>
  <si>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</si>
  <si>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</si>
  <si>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</si>
  <si>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</si>
  <si>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</si>
  <si>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</si>
  <si>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</si>
  <si>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</si>
  <si>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</si>
  <si>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</si>
  <si>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</si>
  <si>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</si>
  <si>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</si>
  <si>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</si>
  <si>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</si>
  <si>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</si>
  <si>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</si>
  <si>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</si>
  <si>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</si>
  <si>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</si>
  <si>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</si>
  <si>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</si>
  <si>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</si>
  <si>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</si>
  <si>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</si>
  <si>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</si>
  <si>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</si>
  <si>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</si>
  <si>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</si>
  <si>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</si>
  <si>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</si>
  <si>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</si>
  <si>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</si>
  <si>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</si>
  <si>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</si>
  <si>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</si>
  <si>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</si>
  <si>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</si>
  <si>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</si>
  <si>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</si>
  <si>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</si>
  <si>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</si>
  <si>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</si>
  <si>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</si>
  <si>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</si>
  <si>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</si>
  <si>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</si>
  <si>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</si>
  <si>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</si>
  <si>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</si>
  <si>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</si>
  <si>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</si>
  <si>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</si>
  <si>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</si>
  <si>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</si>
  <si>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</si>
  <si>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</si>
  <si>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</si>
  <si>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</si>
  <si>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</si>
  <si>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</si>
  <si>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</si>
  <si>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</si>
  <si>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</si>
  <si>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</si>
  <si>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</si>
  <si>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</si>
  <si>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</si>
  <si>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</si>
  <si>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</si>
  <si>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</si>
  <si>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</si>
  <si>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</si>
  <si>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</si>
  <si>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</si>
  <si>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</si>
  <si>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</si>
  <si>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</si>
  <si>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</si>
  <si>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</si>
  <si>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</si>
  <si>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</si>
  <si>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</si>
  <si>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</si>
  <si>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</si>
  <si>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</si>
  <si>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</si>
  <si>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</si>
  <si>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</si>
  <si>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</si>
  <si>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</si>
  <si>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</si>
  <si>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</si>
  <si>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</si>
  <si>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</si>
  <si>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</si>
  <si>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</si>
  <si>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</si>
  <si>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</si>
  <si>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</si>
  <si>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</si>
  <si>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</si>
  <si>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</si>
  <si>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</si>
  <si>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</si>
  <si>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</si>
  <si>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</si>
  <si>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</si>
  <si>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</si>
  <si>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</si>
  <si>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</si>
  <si>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</si>
  <si>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</si>
  <si>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</si>
  <si>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</si>
  <si>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</si>
  <si>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</si>
  <si>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</si>
  <si>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</si>
  <si>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</si>
  <si>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</si>
  <si>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</si>
  <si>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</si>
  <si>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</si>
  <si>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</si>
  <si>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</si>
  <si>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</si>
  <si>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</si>
  <si>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</si>
  <si>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</si>
  <si>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</si>
  <si>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</si>
  <si>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</si>
  <si>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</si>
  <si>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</si>
  <si>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</si>
  <si>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</si>
  <si>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</si>
  <si>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</si>
  <si>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</si>
  <si>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</si>
  <si>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</si>
  <si>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</si>
  <si>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</si>
  <si>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</si>
  <si>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</si>
  <si>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</si>
  <si>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</si>
  <si>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</si>
  <si>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</si>
  <si>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</si>
  <si>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</si>
  <si>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</si>
  <si>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</si>
  <si>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</si>
  <si>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</si>
  <si>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</si>
  <si>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</si>
  <si>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</si>
  <si>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</si>
  <si>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</si>
  <si>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</si>
  <si>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</si>
  <si>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</si>
  <si>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</si>
  <si>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</si>
  <si>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</si>
  <si>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</si>
  <si>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</si>
  <si>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</si>
  <si>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</si>
  <si>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</si>
  <si>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</si>
  <si>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</si>
  <si>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</si>
  <si>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</si>
  <si>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</si>
  <si>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</si>
  <si>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</si>
  <si>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</si>
  <si>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</si>
  <si>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</si>
  <si>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</si>
  <si>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</si>
  <si>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</si>
  <si>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</si>
  <si>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</si>
  <si>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</si>
  <si>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</si>
  <si>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</si>
  <si>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</si>
  <si>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</si>
  <si>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</si>
  <si>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</si>
  <si>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</si>
  <si>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</si>
  <si>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</si>
  <si>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</si>
  <si>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</si>
  <si>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</si>
  <si>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</si>
  <si>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</si>
  <si>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</si>
  <si>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</si>
  <si>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</si>
  <si>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</si>
  <si>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</si>
  <si>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</si>
  <si>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</si>
  <si>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</si>
  <si>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</si>
  <si>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</si>
  <si>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</si>
  <si>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</si>
  <si>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</si>
  <si>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</si>
  <si>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</si>
  <si>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</si>
  <si>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</si>
  <si>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</si>
  <si>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</si>
  <si>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</si>
  <si>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</si>
  <si>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</si>
  <si>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</si>
  <si>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</si>
  <si>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</si>
  <si>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</si>
  <si>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</si>
  <si>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</si>
  <si>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</si>
  <si>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</si>
  <si>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</si>
  <si>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</si>
  <si>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</si>
  <si>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</si>
  <si>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</si>
  <si>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</si>
  <si>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</si>
  <si>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</si>
  <si>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</si>
  <si>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</si>
  <si>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</si>
  <si>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</si>
  <si>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</si>
  <si>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</si>
  <si>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</si>
  <si>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</si>
  <si>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</si>
  <si>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</si>
  <si>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</si>
  <si>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</si>
  <si>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</si>
  <si>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</si>
  <si>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</si>
  <si>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</si>
  <si>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</si>
  <si>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</si>
  <si>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</si>
  <si>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</si>
  <si>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</si>
  <si>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</si>
  <si>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</si>
  <si>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</si>
  <si>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</si>
  <si>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</si>
  <si>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</si>
  <si>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</si>
  <si>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</si>
  <si>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</si>
  <si>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</si>
  <si>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</si>
  <si>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</si>
  <si>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</si>
  <si>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</si>
  <si>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</si>
  <si>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</si>
  <si>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</si>
  <si>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</si>
  <si>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</si>
  <si>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</si>
  <si>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</si>
  <si>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</si>
  <si>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</si>
  <si>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</si>
  <si>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</si>
  <si>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</si>
  <si>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</si>
  <si>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</si>
  <si>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</si>
  <si>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</si>
  <si>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</si>
  <si>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</si>
  <si>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</si>
  <si>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</si>
  <si>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</si>
  <si>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</si>
  <si>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</si>
  <si>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</si>
  <si>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</si>
  <si>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</si>
  <si>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</si>
  <si>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</si>
  <si>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</si>
  <si>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</si>
  <si>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</si>
  <si>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</si>
  <si>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</si>
  <si>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</si>
  <si>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</si>
  <si>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</si>
  <si>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</si>
  <si>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</si>
  <si>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</si>
  <si>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</si>
  <si>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</si>
  <si>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</si>
  <si>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</si>
  <si>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</si>
  <si>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</si>
  <si>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</si>
  <si>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</si>
  <si>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</si>
  <si>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</si>
  <si>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</si>
  <si>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</si>
  <si>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</si>
  <si>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</si>
  <si>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</si>
  <si>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</si>
  <si>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</si>
  <si>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</si>
  <si>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</si>
  <si>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</si>
  <si>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</si>
  <si>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</si>
  <si>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</si>
  <si>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</si>
  <si>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</si>
  <si>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</si>
  <si>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</si>
  <si>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</si>
  <si>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</si>
  <si>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</si>
  <si>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</si>
  <si>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</si>
  <si>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</si>
  <si>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</si>
  <si>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</si>
  <si>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</si>
  <si>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</si>
  <si>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</si>
  <si>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</si>
  <si>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</si>
  <si>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</si>
  <si>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</si>
  <si>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</si>
  <si>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</si>
  <si>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</si>
  <si>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</si>
  <si>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</si>
  <si>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</si>
  <si>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</si>
  <si>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</si>
  <si>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</si>
  <si>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</si>
  <si>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</si>
  <si>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</si>
  <si>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</si>
  <si>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</si>
  <si>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</si>
  <si>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</si>
  <si>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</si>
  <si>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</si>
  <si>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</si>
  <si>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</si>
  <si>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</si>
  <si>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</si>
  <si>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</si>
  <si>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</si>
  <si>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</si>
  <si>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</si>
  <si>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</si>
  <si>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</si>
  <si>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</si>
  <si>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</si>
  <si>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</si>
  <si>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</si>
  <si>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</si>
  <si>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</si>
  <si>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</si>
  <si>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</si>
  <si>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</si>
  <si>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</si>
  <si>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</si>
  <si>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</si>
  <si>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</si>
  <si>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</si>
  <si>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</si>
  <si>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</si>
  <si>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</si>
  <si>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</si>
  <si>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</si>
  <si>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</si>
  <si>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</si>
  <si>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</si>
  <si>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</si>
  <si>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</si>
  <si>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</si>
  <si>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</si>
  <si>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</si>
  <si>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</si>
  <si>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</si>
  <si>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</si>
  <si>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</si>
  <si>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</si>
  <si>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</si>
  <si>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</si>
  <si>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</si>
  <si>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</si>
  <si>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</si>
  <si>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</si>
  <si>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</si>
  <si>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</si>
  <si>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</si>
  <si>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</si>
  <si>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</si>
  <si>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</si>
  <si>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</si>
  <si>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</si>
  <si>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</si>
  <si>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</si>
  <si>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</si>
  <si>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</si>
  <si>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</si>
  <si>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</si>
  <si>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</si>
  <si>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</si>
  <si>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</si>
  <si>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</si>
  <si>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</si>
  <si>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</si>
  <si>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</si>
  <si>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</si>
  <si>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</si>
  <si>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</si>
  <si>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</si>
  <si>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</si>
  <si>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</si>
  <si>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</si>
  <si>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</si>
  <si>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</si>
  <si>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</si>
  <si>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</si>
  <si>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</si>
  <si>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</si>
  <si>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</si>
  <si>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</si>
  <si>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</si>
  <si>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</si>
  <si>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</si>
  <si>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</si>
  <si>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</si>
  <si>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</si>
  <si>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</si>
  <si>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</si>
  <si>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</si>
  <si>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</si>
  <si>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</si>
  <si>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</si>
  <si>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</si>
  <si>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</si>
  <si>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</si>
  <si>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</si>
  <si>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</si>
  <si>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</si>
  <si>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</si>
  <si>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</si>
  <si>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</si>
  <si>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</si>
  <si>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</si>
  <si>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</si>
  <si>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</si>
  <si>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</si>
  <si>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</si>
  <si>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</si>
  <si>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</si>
  <si>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</si>
  <si>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</si>
  <si>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</si>
  <si>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</si>
  <si>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</si>
  <si>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</si>
  <si>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</si>
  <si>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</si>
  <si>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</si>
  <si>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</si>
  <si>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</si>
  <si>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</si>
  <si>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</si>
  <si>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</si>
  <si>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</si>
  <si>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</si>
  <si>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</si>
  <si>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</si>
  <si>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</si>
  <si>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</si>
  <si>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</si>
  <si>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</si>
  <si>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</si>
  <si>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</si>
  <si>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</si>
  <si>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</si>
  <si>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</si>
  <si>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</si>
  <si>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</si>
  <si>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</si>
  <si>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</si>
  <si>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</si>
  <si>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</si>
  <si>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</si>
  <si>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</si>
  <si>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</si>
  <si>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</si>
  <si>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</si>
  <si>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</si>
  <si>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</si>
  <si>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</si>
  <si>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</si>
  <si>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</si>
  <si>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</si>
  <si>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</si>
  <si>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</si>
  <si>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</si>
  <si>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</si>
  <si>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</si>
  <si>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</si>
  <si>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</si>
  <si>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</si>
  <si>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</si>
  <si>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</si>
  <si>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</si>
  <si>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</si>
  <si>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</si>
  <si>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</si>
  <si>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</si>
  <si>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</si>
  <si>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</si>
  <si>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</si>
  <si>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</si>
  <si>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</si>
  <si>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</si>
  <si>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</si>
  <si>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</si>
  <si>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</si>
  <si>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</si>
  <si>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</si>
  <si>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</si>
  <si>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</si>
  <si>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</si>
  <si>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</si>
  <si>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</si>
  <si>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</si>
  <si>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</si>
  <si>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</si>
  <si>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</si>
  <si>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</si>
  <si>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</si>
  <si>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</si>
  <si>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</si>
  <si>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</si>
  <si>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</si>
  <si>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</si>
  <si>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</si>
  <si>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</si>
  <si>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</si>
  <si>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</si>
  <si>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</si>
  <si>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</si>
  <si>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</si>
  <si>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</si>
  <si>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</si>
  <si>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</si>
  <si>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</si>
  <si>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</si>
  <si>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</si>
  <si>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</si>
  <si>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</si>
  <si>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</si>
  <si>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</si>
  <si>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</si>
  <si>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</si>
  <si>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</si>
  <si>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</si>
  <si>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</si>
  <si>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</si>
  <si>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</si>
  <si>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</si>
  <si>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</si>
  <si>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</si>
  <si>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</si>
  <si>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</si>
  <si>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</si>
  <si>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</si>
  <si>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</si>
  <si>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</si>
  <si>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</si>
  <si>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</si>
  <si>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</si>
  <si>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</si>
  <si>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</si>
  <si>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</si>
  <si>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</si>
  <si>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</si>
  <si>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</si>
  <si>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</si>
  <si>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</si>
  <si>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</si>
  <si>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</si>
  <si>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</si>
  <si>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</si>
  <si>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</si>
  <si>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</si>
  <si>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</si>
  <si>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</si>
  <si>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</si>
  <si>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</si>
  <si>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</si>
  <si>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</si>
  <si>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</si>
  <si>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</si>
  <si>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</si>
  <si>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</si>
  <si>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</si>
  <si>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</si>
  <si>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</si>
  <si>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</si>
  <si>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</si>
  <si>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</si>
  <si>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</si>
  <si>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</si>
  <si>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</si>
  <si>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</si>
  <si>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</si>
  <si>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</si>
  <si>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</si>
  <si>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</si>
  <si>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</si>
  <si>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</si>
  <si>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</si>
  <si>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</si>
  <si>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</si>
  <si>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</si>
  <si>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</si>
  <si>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</si>
  <si>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</si>
  <si>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</si>
  <si>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</si>
  <si>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</si>
  <si>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</si>
  <si>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</si>
  <si>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</si>
  <si>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</si>
  <si>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</si>
  <si>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</si>
  <si>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</si>
  <si>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</si>
  <si>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</si>
  <si>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</si>
  <si>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</si>
  <si>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</si>
  <si>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</si>
  <si>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</si>
  <si>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</si>
  <si>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</si>
  <si>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</si>
  <si>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</si>
  <si>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</si>
  <si>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</si>
  <si>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</si>
  <si>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</si>
  <si>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</si>
  <si>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</si>
  <si>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</si>
  <si>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</si>
  <si>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</si>
  <si>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</si>
  <si>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</si>
  <si>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</si>
  <si>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</si>
  <si>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</si>
  <si>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</si>
  <si>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</si>
  <si>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</si>
  <si>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</si>
  <si>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</si>
  <si>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</si>
  <si>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</si>
  <si>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</si>
  <si>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</si>
  <si>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</si>
  <si>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</si>
  <si>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</si>
  <si>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</si>
  <si>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</si>
  <si>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</si>
  <si>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</si>
  <si>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</si>
  <si>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</si>
  <si>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</si>
  <si>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</si>
  <si>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</si>
  <si>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</si>
  <si>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</si>
  <si>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</si>
  <si>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</si>
  <si>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</si>
  <si>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</si>
  <si>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</si>
  <si>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</si>
  <si>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</si>
  <si>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</si>
  <si>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</si>
  <si>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</si>
  <si>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</si>
  <si>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</si>
  <si>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</si>
  <si>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</si>
  <si>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</si>
  <si>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</si>
  <si>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</si>
  <si>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</si>
  <si>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</si>
  <si>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</si>
  <si>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</si>
  <si>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</si>
  <si>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</si>
  <si>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</si>
  <si>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</si>
  <si>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</si>
  <si>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</si>
  <si>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</si>
  <si>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</si>
  <si>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</si>
  <si>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</si>
  <si>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</si>
  <si>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</si>
  <si>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</si>
  <si>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</si>
  <si>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</si>
  <si>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</si>
  <si>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</si>
  <si>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</si>
  <si>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</si>
  <si>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</si>
  <si>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</si>
  <si>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</si>
  <si>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</si>
  <si>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</si>
  <si>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</si>
  <si>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</si>
  <si>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</si>
  <si>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</si>
  <si>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</si>
  <si>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</si>
  <si>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</si>
  <si>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</si>
  <si>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</si>
  <si>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</si>
  <si>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</si>
  <si>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</si>
  <si>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</si>
  <si>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</si>
  <si>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</si>
  <si>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</si>
  <si>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</si>
  <si>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</si>
  <si>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</si>
  <si>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</si>
  <si>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</si>
  <si>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</si>
  <si>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</si>
  <si>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</si>
  <si>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</si>
  <si>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</si>
  <si>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</si>
  <si>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</si>
  <si>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</si>
  <si>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</si>
  <si>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</si>
  <si>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</si>
  <si>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</si>
  <si>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</si>
  <si>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</si>
  <si>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</si>
  <si>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</si>
  <si>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</si>
  <si>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</si>
  <si>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</si>
  <si>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</si>
  <si>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</si>
  <si>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</si>
  <si>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</si>
  <si>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</si>
  <si>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</si>
  <si>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</si>
  <si>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</si>
  <si>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</si>
  <si>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</si>
  <si>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</si>
  <si>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</si>
  <si>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</si>
  <si>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</si>
  <si>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</si>
  <si>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</si>
  <si>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</si>
  <si>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</si>
  <si>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</si>
  <si>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</si>
  <si>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</si>
  <si>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</si>
  <si>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</si>
  <si>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</si>
  <si>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</si>
  <si>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</si>
  <si>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</si>
  <si>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</si>
  <si>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</si>
  <si>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</si>
  <si>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</si>
  <si>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</si>
  <si>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</si>
  <si>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</si>
  <si>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</si>
  <si>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</si>
  <si>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</si>
  <si>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</si>
  <si>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</si>
  <si>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</si>
  <si>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</si>
  <si>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</si>
  <si>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</si>
  <si>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</si>
  <si>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</si>
  <si>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</si>
  <si>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</si>
  <si>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</si>
  <si>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</si>
  <si>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</si>
  <si>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</si>
  <si>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</si>
  <si>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</si>
  <si>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</si>
  <si>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</si>
  <si>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</si>
  <si>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</si>
  <si>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</si>
  <si>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</si>
  <si>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</si>
  <si>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</si>
  <si>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</si>
  <si>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</si>
  <si>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</si>
  <si>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</si>
  <si>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</si>
  <si>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</si>
  <si>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</si>
  <si>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</si>
  <si>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</si>
  <si>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</si>
  <si>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</si>
  <si>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</si>
  <si>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</si>
  <si>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</si>
  <si>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</si>
  <si>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</si>
  <si>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</si>
  <si>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</si>
  <si>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</si>
  <si>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</si>
  <si>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</si>
  <si>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</si>
  <si>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</si>
  <si>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</si>
  <si>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</si>
  <si>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</si>
  <si>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</si>
  <si>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</si>
  <si>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</si>
  <si>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</si>
  <si>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</si>
  <si>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</si>
  <si>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</si>
  <si>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</si>
  <si>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</si>
  <si>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</si>
  <si>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</si>
  <si>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</si>
  <si>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</si>
  <si>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</si>
  <si>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</si>
  <si>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</si>
  <si>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</si>
  <si>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</si>
  <si>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</si>
  <si>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</si>
  <si>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</si>
  <si>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</si>
  <si>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</si>
  <si>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</si>
  <si>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</si>
  <si>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</si>
  <si>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</si>
  <si>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</si>
  <si>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</si>
  <si>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</si>
  <si>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</si>
  <si>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</si>
  <si>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</si>
  <si>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</si>
  <si>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</si>
  <si>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</si>
  <si>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</si>
  <si>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</si>
  <si>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</si>
  <si>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</si>
  <si>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</si>
  <si>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</si>
  <si>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</si>
  <si>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</si>
  <si>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</si>
  <si>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</si>
  <si>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</si>
  <si>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</si>
  <si>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</si>
  <si>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</si>
  <si>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</si>
  <si>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</si>
  <si>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</si>
  <si>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</si>
  <si>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</si>
  <si>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</si>
  <si>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</si>
  <si>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</si>
  <si>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</si>
  <si>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</si>
  <si>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</si>
  <si>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</si>
  <si>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</si>
  <si>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</si>
  <si>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</si>
  <si>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</si>
  <si>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</si>
  <si>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</si>
  <si>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</si>
  <si>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</si>
  <si>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</si>
  <si>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</si>
  <si>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</si>
  <si>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</si>
  <si>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</si>
  <si>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</si>
  <si>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</si>
  <si>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</si>
  <si>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</si>
  <si>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</si>
  <si>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</si>
  <si>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</si>
  <si>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</si>
  <si>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</si>
  <si>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</si>
  <si>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</si>
  <si>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</si>
  <si>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</si>
  <si>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</si>
  <si>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</si>
  <si>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</si>
  <si>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</si>
  <si>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</si>
  <si>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</si>
  <si>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</si>
  <si>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</si>
  <si>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</si>
  <si>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</si>
  <si>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</si>
  <si>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</si>
  <si>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</si>
  <si>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</si>
  <si>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</si>
  <si>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</si>
  <si>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</si>
  <si>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</si>
  <si>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</si>
  <si>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</si>
  <si>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</si>
  <si>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</si>
  <si>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</si>
  <si>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</si>
  <si>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</si>
  <si>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</si>
  <si>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</si>
  <si>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</si>
  <si>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</si>
  <si>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</si>
  <si>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</si>
  <si>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</si>
  <si>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</si>
  <si>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</si>
  <si>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</si>
  <si>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</si>
  <si>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</si>
  <si>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</si>
  <si>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</si>
  <si>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</si>
  <si>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</si>
  <si>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</si>
  <si>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</si>
  <si>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</si>
  <si>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</si>
  <si>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</si>
  <si>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</si>
  <si>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</si>
  <si>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</si>
  <si>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</si>
  <si>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</si>
  <si>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</si>
  <si>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</si>
  <si>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</si>
  <si>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</si>
  <si>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</si>
  <si>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</si>
  <si>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</si>
  <si>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</si>
  <si>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</si>
  <si>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</si>
  <si>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</si>
  <si>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</si>
  <si>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</si>
  <si>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</si>
  <si>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</si>
  <si>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</si>
  <si>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</si>
  <si>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</si>
  <si>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</si>
  <si>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</si>
  <si>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</si>
  <si>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</si>
  <si>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</si>
  <si>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</si>
  <si>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</si>
  <si>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</si>
  <si>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</si>
  <si>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</si>
  <si>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</si>
  <si>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</si>
  <si>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</si>
  <si>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</si>
  <si>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</si>
  <si>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</si>
  <si>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</si>
  <si>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</si>
  <si>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</si>
  <si>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</si>
  <si>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</si>
  <si>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</si>
  <si>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</si>
  <si>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</si>
  <si>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</si>
  <si>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</si>
  <si>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</si>
  <si>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</si>
  <si>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</si>
  <si>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</si>
  <si>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</si>
  <si>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</si>
  <si>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</si>
  <si>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</si>
  <si>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</si>
  <si>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</si>
  <si>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</si>
  <si>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</si>
  <si>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</si>
  <si>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</si>
  <si>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</si>
  <si>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</si>
  <si>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</si>
  <si>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</si>
  <si>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</si>
  <si>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</si>
  <si>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</si>
  <si>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</si>
  <si>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</si>
  <si>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</si>
  <si>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</si>
  <si>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</si>
  <si>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</si>
  <si>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</si>
  <si>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</si>
  <si>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</si>
  <si>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</si>
  <si>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</si>
  <si>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</si>
  <si>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</si>
  <si>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</si>
  <si>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</si>
  <si>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</si>
  <si>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</si>
  <si>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</si>
  <si>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</si>
  <si>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</si>
  <si>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</si>
  <si>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</si>
  <si>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</si>
  <si>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</si>
  <si>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</si>
  <si>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</si>
  <si>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</si>
  <si>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</si>
  <si>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</si>
  <si>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</si>
  <si>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</si>
  <si>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</si>
  <si>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</si>
  <si>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</si>
  <si>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</si>
  <si>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</si>
  <si>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</si>
  <si>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</si>
  <si>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</si>
  <si>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</si>
  <si>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</si>
  <si>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</si>
  <si>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</si>
  <si>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</si>
  <si>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</si>
  <si>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</si>
  <si>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</si>
  <si>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</si>
  <si>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</si>
  <si>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</si>
  <si>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</si>
  <si>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</si>
  <si>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</si>
  <si>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</si>
  <si>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</si>
  <si>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</si>
  <si>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</si>
  <si>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</si>
  <si>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</si>
  <si>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</si>
  <si>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</si>
  <si>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</si>
  <si>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</si>
  <si>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</si>
  <si>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</si>
  <si>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</si>
  <si>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</si>
  <si>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</si>
  <si>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</si>
  <si>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</si>
  <si>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</si>
  <si>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</si>
  <si>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</si>
  <si>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</si>
  <si>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</si>
  <si>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</si>
  <si>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</si>
  <si>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</si>
  <si>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</si>
  <si>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</si>
  <si>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</si>
  <si>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</si>
  <si>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</si>
  <si>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</si>
  <si>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</si>
  <si>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</si>
  <si>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</si>
  <si>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</si>
  <si>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</si>
  <si>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</si>
  <si>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</si>
  <si>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</si>
  <si>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</si>
  <si>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</si>
  <si>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</si>
  <si>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</si>
  <si>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</si>
  <si>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</si>
  <si>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</si>
  <si>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</si>
  <si>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</si>
  <si>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</si>
  <si>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</si>
  <si>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</si>
  <si>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</si>
  <si>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</si>
  <si>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</si>
  <si>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</si>
  <si>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</si>
  <si>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</si>
  <si>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</si>
  <si>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</si>
  <si>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</si>
  <si>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</si>
  <si>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</si>
  <si>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</si>
  <si>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</si>
  <si>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</si>
  <si>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</si>
  <si>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</si>
  <si>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</si>
  <si>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</si>
  <si>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</si>
  <si>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</si>
  <si>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</si>
  <si>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</si>
  <si>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</si>
  <si>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</si>
  <si>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</si>
  <si>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</si>
  <si>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</si>
  <si>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</si>
  <si>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</si>
  <si>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</si>
  <si>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</si>
  <si>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</si>
  <si>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</si>
  <si>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</si>
  <si>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</si>
  <si>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</si>
  <si>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</si>
  <si>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</si>
  <si>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</si>
  <si>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</si>
  <si>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</si>
  <si>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</si>
  <si>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</si>
  <si>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</si>
  <si>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</si>
  <si>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</si>
  <si>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</si>
  <si>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</si>
  <si>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</si>
  <si>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</si>
  <si>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</si>
  <si>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</si>
  <si>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</si>
  <si>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</si>
  <si>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</si>
  <si>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</si>
  <si>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</si>
  <si>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</si>
  <si>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</si>
  <si>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</si>
  <si>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</si>
  <si>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</si>
  <si>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</si>
  <si>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</si>
  <si>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</si>
  <si>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</si>
  <si>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</si>
  <si>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</si>
  <si>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</si>
  <si>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</si>
  <si>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</si>
  <si>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</si>
  <si>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</si>
  <si>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</si>
  <si>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</si>
  <si>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</si>
  <si>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</si>
  <si>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</si>
  <si>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</si>
  <si>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</si>
  <si>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</si>
  <si>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</si>
  <si>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</si>
  <si>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</si>
  <si>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</si>
  <si>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</si>
  <si>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</si>
  <si>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</si>
  <si>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</si>
  <si>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</si>
  <si>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</si>
  <si>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</si>
  <si>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</si>
  <si>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</si>
  <si>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</si>
  <si>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</si>
  <si>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</si>
  <si>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</si>
  <si>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</si>
  <si>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</si>
  <si>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</si>
  <si>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</si>
  <si>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</si>
  <si>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</si>
  <si>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</si>
  <si>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</si>
  <si>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</si>
  <si>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</si>
  <si>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</si>
  <si>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</si>
  <si>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</si>
  <si>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</si>
  <si>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</si>
  <si>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</si>
  <si>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</si>
  <si>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</si>
  <si>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</si>
  <si>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</si>
  <si>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</si>
  <si>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</si>
  <si>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</si>
  <si>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</si>
  <si>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</si>
  <si>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</si>
  <si>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</si>
  <si>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</si>
  <si>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</si>
  <si>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</si>
  <si>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</si>
  <si>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</si>
  <si>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</si>
  <si>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</si>
  <si>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</si>
  <si>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</si>
  <si>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</si>
  <si>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</si>
  <si>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</si>
  <si>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</si>
  <si>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</si>
  <si>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</si>
  <si>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</si>
  <si>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</si>
  <si>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</si>
  <si>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</si>
  <si>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</si>
  <si>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</si>
  <si>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</si>
  <si>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</si>
  <si>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</si>
  <si>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</si>
  <si>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</si>
  <si>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</si>
  <si>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</si>
  <si>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</si>
  <si>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</si>
  <si>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</si>
  <si>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</si>
  <si>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</si>
  <si>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</si>
  <si>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</si>
  <si>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</si>
  <si>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</si>
  <si>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</si>
  <si>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</si>
  <si>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</si>
  <si>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</si>
  <si>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</si>
  <si>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</si>
  <si>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</si>
  <si>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</si>
  <si>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</si>
  <si>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</si>
  <si>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</si>
  <si>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</si>
  <si>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</si>
  <si>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</si>
  <si>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</si>
  <si>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</si>
  <si>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</si>
  <si>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</si>
  <si>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</si>
  <si>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</si>
  <si>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</si>
  <si>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</si>
  <si>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</si>
  <si>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</si>
  <si>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</si>
  <si>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</si>
  <si>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</si>
  <si>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</si>
  <si>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</si>
  <si>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</si>
  <si>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</si>
  <si>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</si>
  <si>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</si>
  <si>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</si>
  <si>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</si>
  <si>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</si>
  <si>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</si>
  <si>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</si>
  <si>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</si>
  <si>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</si>
  <si>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</si>
  <si>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</si>
  <si>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</si>
  <si>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</si>
  <si>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</si>
  <si>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</si>
  <si>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</si>
  <si>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</si>
  <si>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</si>
  <si>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</si>
  <si>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</si>
  <si>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</si>
  <si>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</si>
  <si>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</si>
  <si>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</si>
  <si>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</si>
  <si>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</si>
  <si>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</si>
  <si>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</si>
  <si>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</si>
  <si>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</si>
  <si>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</si>
  <si>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</si>
  <si>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</si>
  <si>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</si>
  <si>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</si>
  <si>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</si>
  <si>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</si>
  <si>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</si>
  <si>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</si>
  <si>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</si>
  <si>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</si>
  <si>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</si>
  <si>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</si>
  <si>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</si>
  <si>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</si>
  <si>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</si>
  <si>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</si>
  <si>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</si>
  <si>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</si>
  <si>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</si>
  <si>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</si>
  <si>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</si>
  <si>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</si>
  <si>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</si>
  <si>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</si>
  <si>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</si>
  <si>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</si>
  <si>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</si>
  <si>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</si>
  <si>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</si>
  <si>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</si>
  <si>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</si>
  <si>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</si>
  <si>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</si>
  <si>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</si>
  <si>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</si>
  <si>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</si>
  <si>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</si>
  <si>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</si>
  <si>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</si>
  <si>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</si>
  <si>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</si>
  <si>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</si>
  <si>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</si>
  <si>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</si>
  <si>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</si>
  <si>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</si>
  <si>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</si>
  <si>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</si>
  <si>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</si>
  <si>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</si>
  <si>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</si>
  <si>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</si>
  <si>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</si>
  <si>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</si>
  <si>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</si>
  <si>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</si>
  <si>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</si>
  <si>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</si>
  <si>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</si>
  <si>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</si>
  <si>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</si>
  <si>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</si>
  <si>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</si>
  <si>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</si>
  <si>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</si>
  <si>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</si>
  <si>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</si>
  <si>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</si>
  <si>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</si>
  <si>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</si>
  <si>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</si>
  <si>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</si>
  <si>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</si>
  <si>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</si>
  <si>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</si>
  <si>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</si>
  <si>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</si>
  <si>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</si>
  <si>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</si>
  <si>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</si>
  <si>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</si>
  <si>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</si>
  <si>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</si>
  <si>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</si>
  <si>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</si>
  <si>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</si>
  <si>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</si>
  <si>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</si>
  <si>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</si>
  <si>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</si>
  <si>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</si>
  <si>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</si>
  <si>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</si>
  <si>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</si>
  <si>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</si>
  <si>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</si>
  <si>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</si>
  <si>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</si>
  <si>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</si>
  <si>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</si>
  <si>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</si>
  <si>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</si>
  <si>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</si>
  <si>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</si>
  <si>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</si>
  <si>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</si>
  <si>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</si>
  <si>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</si>
  <si>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</si>
  <si>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</si>
  <si>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</si>
  <si>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</si>
  <si>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</si>
  <si>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</si>
  <si>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</si>
  <si>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</si>
  <si>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</si>
  <si>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</si>
  <si>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</si>
  <si>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</si>
  <si>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</si>
  <si>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</si>
  <si>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</si>
  <si>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</si>
  <si>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</si>
  <si>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</si>
  <si>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</si>
  <si>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</si>
  <si>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</si>
  <si>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</si>
  <si>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</si>
  <si>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</si>
  <si>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</si>
  <si>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</si>
  <si>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</si>
  <si>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</si>
  <si>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</si>
  <si>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</si>
  <si>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</si>
  <si>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</si>
  <si>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</si>
  <si>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</si>
  <si>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</si>
  <si>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</si>
  <si>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</si>
  <si>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</si>
  <si>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</si>
  <si>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</si>
  <si>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</si>
  <si>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</si>
  <si>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</si>
  <si>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</si>
  <si>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</si>
  <si>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</si>
  <si>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</si>
  <si>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</si>
  <si>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</si>
  <si>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</si>
  <si>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</si>
  <si>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</si>
  <si>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</si>
  <si>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</si>
  <si>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</si>
  <si>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</si>
  <si>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</si>
  <si>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</si>
  <si>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</si>
  <si>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</si>
  <si>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</si>
  <si>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</si>
  <si>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</si>
  <si>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</si>
  <si>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</si>
  <si>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</si>
  <si>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</si>
  <si>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</si>
  <si>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</si>
  <si>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</si>
  <si>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</si>
  <si>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</si>
  <si>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</si>
  <si>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</si>
  <si>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</si>
  <si>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</si>
  <si>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</si>
  <si>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</si>
  <si>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</si>
  <si>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</si>
  <si>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</si>
  <si>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</si>
  <si>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</si>
  <si>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</si>
  <si>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</si>
  <si>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</si>
  <si>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</si>
  <si>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</si>
  <si>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</si>
  <si>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</si>
  <si>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</si>
  <si>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</si>
  <si>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</si>
  <si>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</si>
  <si>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</si>
  <si>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</si>
  <si>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</si>
  <si>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</si>
  <si>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</si>
  <si>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</si>
  <si>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</si>
  <si>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</si>
  <si>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</si>
  <si>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</si>
  <si>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</si>
  <si>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</si>
  <si>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</si>
  <si>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</si>
  <si>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</si>
  <si>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</si>
  <si>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</si>
  <si>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</si>
  <si>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</si>
  <si>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</si>
  <si>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</si>
  <si>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</si>
  <si>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</si>
  <si>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</si>
  <si>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</si>
  <si>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</si>
  <si>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</si>
  <si>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</si>
  <si>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</si>
  <si>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</si>
  <si>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</si>
  <si>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</si>
  <si>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</si>
  <si>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</si>
  <si>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</si>
  <si>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</si>
  <si>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</si>
  <si>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</si>
  <si>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</si>
  <si>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</si>
  <si>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</si>
  <si>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</si>
  <si>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</si>
  <si>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</si>
  <si>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</si>
  <si>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</si>
  <si>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</si>
  <si>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</si>
  <si>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</si>
  <si>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</si>
  <si>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</si>
  <si>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</si>
  <si>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</si>
  <si>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</si>
  <si>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</si>
  <si>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</si>
  <si>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</si>
  <si>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</si>
  <si>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</si>
  <si>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</si>
  <si>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</si>
  <si>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</si>
  <si>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</si>
  <si>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</si>
  <si>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</si>
  <si>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</si>
  <si>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</si>
  <si>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</si>
  <si>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</si>
  <si>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</si>
  <si>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</si>
  <si>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</si>
  <si>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</si>
  <si>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</si>
  <si>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</si>
  <si>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</si>
  <si>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</si>
  <si>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</si>
  <si>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</si>
  <si>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</si>
  <si>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</si>
  <si>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</si>
  <si>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</si>
  <si>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</si>
  <si>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</si>
  <si>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</si>
  <si>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</si>
  <si>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</si>
  <si>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</si>
  <si>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</si>
  <si>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</si>
  <si>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</si>
  <si>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</si>
  <si>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</si>
  <si>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</si>
  <si>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</si>
  <si>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</si>
  <si>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</si>
  <si>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</si>
  <si>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</si>
  <si>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</si>
  <si>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</si>
  <si>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</si>
  <si>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</si>
  <si>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</si>
  <si>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</si>
  <si>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</si>
  <si>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</si>
  <si>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</si>
  <si>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</si>
  <si>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</si>
  <si>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</si>
  <si>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</si>
  <si>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</si>
  <si>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</si>
  <si>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</si>
  <si>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</si>
  <si>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</si>
  <si>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</si>
  <si>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</si>
  <si>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</si>
  <si>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</si>
  <si>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</si>
  <si>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</si>
  <si>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</si>
  <si>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</si>
  <si>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</si>
  <si>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</si>
  <si>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</si>
  <si>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</si>
  <si>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</si>
  <si>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</si>
  <si>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</si>
  <si>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</si>
  <si>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</si>
  <si>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</si>
  <si>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</si>
  <si>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</si>
  <si>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</si>
  <si>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</si>
  <si>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</si>
  <si>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</si>
  <si>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</si>
  <si>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</si>
  <si>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</si>
  <si>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</si>
  <si>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</si>
  <si>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</si>
  <si>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</si>
  <si>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</si>
  <si>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</si>
  <si>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</si>
  <si>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</si>
  <si>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</si>
  <si>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</si>
  <si>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</si>
  <si>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</si>
  <si>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</si>
  <si>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</si>
  <si>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</si>
  <si>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</si>
  <si>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</si>
  <si>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</si>
  <si>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</si>
  <si>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</si>
  <si>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</si>
  <si>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</si>
  <si>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</si>
  <si>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</si>
  <si>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</si>
  <si>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</si>
  <si>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</si>
  <si>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</si>
  <si>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</si>
  <si>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</si>
  <si>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</si>
  <si>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</si>
  <si>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</si>
  <si>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</si>
  <si>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</si>
  <si>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</si>
  <si>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</si>
  <si>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</si>
  <si>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</si>
  <si>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</si>
  <si>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</si>
  <si>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</si>
  <si>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</si>
  <si>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</si>
  <si>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</si>
  <si>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</si>
  <si>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</si>
  <si>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</si>
  <si>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</si>
  <si>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</si>
  <si>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</si>
  <si>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</si>
  <si>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</si>
  <si>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</si>
  <si>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</si>
  <si>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</si>
  <si>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</si>
  <si>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</si>
  <si>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</si>
  <si>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</si>
  <si>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</si>
  <si>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</si>
  <si>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</si>
  <si>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</si>
  <si>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</si>
  <si>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</si>
  <si>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</si>
  <si>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</si>
  <si>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</si>
  <si>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</si>
  <si>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</si>
  <si>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</si>
  <si>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</si>
  <si>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</si>
  <si>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</si>
  <si>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</si>
  <si>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</si>
  <si>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</si>
  <si>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</si>
  <si>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</si>
  <si>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</si>
  <si>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</si>
  <si>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</si>
  <si>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</si>
  <si>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</si>
  <si>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</si>
  <si>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</si>
  <si>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</si>
  <si>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</si>
  <si>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</si>
  <si>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</si>
  <si>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</si>
  <si>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</si>
  <si>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</si>
  <si>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</si>
  <si>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</si>
  <si>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</si>
  <si>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</si>
  <si>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</si>
  <si>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</si>
  <si>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</si>
  <si>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</si>
  <si>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</si>
  <si>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</si>
  <si>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</si>
  <si>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</si>
  <si>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</si>
  <si>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</si>
  <si>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</si>
  <si>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</si>
  <si>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</si>
  <si>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</si>
  <si>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</si>
  <si>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</si>
  <si>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</si>
  <si>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</si>
  <si>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</si>
  <si>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</si>
  <si>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</si>
  <si>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</si>
  <si>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</si>
  <si>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</si>
  <si>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</si>
  <si>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</si>
  <si>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</si>
  <si>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</si>
  <si>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</si>
  <si>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</si>
  <si>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</si>
  <si>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</si>
  <si>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</si>
  <si>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</si>
  <si>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</si>
  <si>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</si>
  <si>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</si>
  <si>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</si>
  <si>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</si>
  <si>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</si>
  <si>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</si>
  <si>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</si>
  <si>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</si>
  <si>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</si>
  <si>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</si>
  <si>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</si>
  <si>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</si>
  <si>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</si>
  <si>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</si>
  <si>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</si>
  <si>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</si>
  <si>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</si>
  <si>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</si>
  <si>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</si>
  <si>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</si>
  <si>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</si>
  <si>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</si>
  <si>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</si>
  <si>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</si>
  <si>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</si>
  <si>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</si>
  <si>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</si>
  <si>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</si>
  <si>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</si>
  <si>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</si>
  <si>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</si>
  <si>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</si>
  <si>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</si>
  <si>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</si>
  <si>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</si>
  <si>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</si>
  <si>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</si>
  <si>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</si>
  <si>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</si>
  <si>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</si>
  <si>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</si>
  <si>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</si>
  <si>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</si>
  <si>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</si>
  <si>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</si>
  <si>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</si>
  <si>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</si>
  <si>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</si>
  <si>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</si>
  <si>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</si>
  <si>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</si>
  <si>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</si>
  <si>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</si>
  <si>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</si>
  <si>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</si>
  <si>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</si>
  <si>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</si>
  <si>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</si>
  <si>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</si>
  <si>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</si>
  <si>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</si>
  <si>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</si>
  <si>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</si>
  <si>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</si>
  <si>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</si>
  <si>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</si>
  <si>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</si>
  <si>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</si>
  <si>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</si>
  <si>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</si>
  <si>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</si>
  <si>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</si>
  <si>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</si>
  <si>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</si>
  <si>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</si>
  <si>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</si>
  <si>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</si>
  <si>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</si>
  <si>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</si>
  <si>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</si>
  <si>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</si>
  <si>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</si>
  <si>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</si>
  <si>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</si>
  <si>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</si>
  <si>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</si>
  <si>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</si>
  <si>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</si>
  <si>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</si>
  <si>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</si>
  <si>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</si>
  <si>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</si>
  <si>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</si>
  <si>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</si>
  <si>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</si>
  <si>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</si>
  <si>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</si>
  <si>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</si>
  <si>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</si>
  <si>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</si>
  <si>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</si>
  <si>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</si>
  <si>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</si>
  <si>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</si>
  <si>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</si>
  <si>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</si>
  <si>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</si>
  <si>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</si>
  <si>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</si>
  <si>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</si>
  <si>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</si>
  <si>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</si>
  <si>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</si>
  <si>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</si>
  <si>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</si>
  <si>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</si>
  <si>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</si>
  <si>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</si>
  <si>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</si>
  <si>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</si>
  <si>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</si>
  <si>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</si>
  <si>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</si>
  <si>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</si>
  <si>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</si>
  <si>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</si>
  <si>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</si>
  <si>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</si>
  <si>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</si>
  <si>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</si>
  <si>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</si>
  <si>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</si>
  <si>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</si>
  <si>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</si>
  <si>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</si>
  <si>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</si>
  <si>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</si>
  <si>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</si>
  <si>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</si>
  <si>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</si>
  <si>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</si>
  <si>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</si>
  <si>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</si>
  <si>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</si>
  <si>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</si>
  <si>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</si>
  <si>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</si>
  <si>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</si>
  <si>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</si>
  <si>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</si>
  <si>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</si>
  <si>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</si>
  <si>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</si>
  <si>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</si>
  <si>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</si>
  <si>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</si>
  <si>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</si>
  <si>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</si>
  <si>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</si>
  <si>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</si>
  <si>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</si>
  <si>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</si>
  <si>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</si>
  <si>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</si>
  <si>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</si>
  <si>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</si>
  <si>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</si>
  <si>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</si>
  <si>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</si>
  <si>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</si>
  <si>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</si>
  <si>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</si>
  <si>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</si>
  <si>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</si>
  <si>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</si>
  <si>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</si>
  <si>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</si>
  <si>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</si>
  <si>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</si>
  <si>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</si>
  <si>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</si>
  <si>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</si>
  <si>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</si>
  <si>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</si>
  <si>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</si>
  <si>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</si>
  <si>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</si>
  <si>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</si>
  <si>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</si>
  <si>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</si>
  <si>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</si>
  <si>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</si>
  <si>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</si>
  <si>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</si>
  <si>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</si>
  <si>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</si>
  <si>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</si>
  <si>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</si>
  <si>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</si>
  <si>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</si>
  <si>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</si>
  <si>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</si>
  <si>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</si>
  <si>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</si>
  <si>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</si>
  <si>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</si>
  <si>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</si>
  <si>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</si>
  <si>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</si>
  <si>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</si>
  <si>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</si>
  <si>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</si>
  <si>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</si>
  <si>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</si>
  <si>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</si>
  <si>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</si>
  <si>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</si>
  <si>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</si>
  <si>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</si>
  <si>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</si>
  <si>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</si>
  <si>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</si>
  <si>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</si>
  <si>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</si>
  <si>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</si>
  <si>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</si>
  <si>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</si>
  <si>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</si>
  <si>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</si>
  <si>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</si>
  <si>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</si>
  <si>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</si>
  <si>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</si>
  <si>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</si>
  <si>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</si>
  <si>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</si>
  <si>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</si>
  <si>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</si>
  <si>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</si>
  <si>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</si>
  <si>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</si>
  <si>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</si>
  <si>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</si>
  <si>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</si>
  <si>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</si>
  <si>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</si>
  <si>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</si>
  <si>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</si>
  <si>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</si>
  <si>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</si>
  <si>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</si>
  <si>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</si>
  <si>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</si>
  <si>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</si>
  <si>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</si>
  <si>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</si>
  <si>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</si>
  <si>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</si>
  <si>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</si>
  <si>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</si>
  <si>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</si>
  <si>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</si>
  <si>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</si>
  <si>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</si>
  <si>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</si>
  <si>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</si>
  <si>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</si>
  <si>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</si>
  <si>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</si>
  <si>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</si>
  <si>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</si>
  <si>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</si>
  <si>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</si>
  <si>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</si>
  <si>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</si>
  <si>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</si>
  <si>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</si>
  <si>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</si>
  <si>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</si>
  <si>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</si>
  <si>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</si>
  <si>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</si>
  <si>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</si>
  <si>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</si>
  <si>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</si>
  <si>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</si>
  <si>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</si>
  <si>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</si>
  <si>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</si>
  <si>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</si>
  <si>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</si>
  <si>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</si>
  <si>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</si>
  <si>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</si>
  <si>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</si>
  <si>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</si>
  <si>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</si>
  <si>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</si>
  <si>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</si>
  <si>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</si>
  <si>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</si>
  <si>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</si>
  <si>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</si>
  <si>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</si>
  <si>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</si>
  <si>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</si>
  <si>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</si>
  <si>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</si>
  <si>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</si>
  <si>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</si>
  <si>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</si>
  <si>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</si>
  <si>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</si>
  <si>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</si>
  <si>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</si>
  <si>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</si>
  <si>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</si>
  <si>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</si>
  <si>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</si>
  <si>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</si>
  <si>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</si>
  <si>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</si>
  <si>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</si>
  <si>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</si>
  <si>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</si>
  <si>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</si>
  <si>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</si>
  <si>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</si>
  <si>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</si>
  <si>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</si>
  <si>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</si>
  <si>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</si>
  <si>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</si>
  <si>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</si>
  <si>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</si>
  <si>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</si>
  <si>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</si>
  <si>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</si>
  <si>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</si>
  <si>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</si>
  <si>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</si>
  <si>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</si>
  <si>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</si>
  <si>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</si>
  <si>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</si>
  <si>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</si>
  <si>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</si>
  <si>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</si>
  <si>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</si>
  <si>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</si>
  <si>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</si>
  <si>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</si>
  <si>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</si>
  <si>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</si>
  <si>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</si>
  <si>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</si>
  <si>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</si>
  <si>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</si>
  <si>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</si>
  <si>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</si>
  <si>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</si>
  <si>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</si>
  <si>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</si>
  <si>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</si>
  <si>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</si>
  <si>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</si>
  <si>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</si>
  <si>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</si>
  <si>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</si>
  <si>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</si>
  <si>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</si>
  <si>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</si>
  <si>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</si>
  <si>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</si>
  <si>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</si>
  <si>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</si>
  <si>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</si>
  <si>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</si>
  <si>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</si>
  <si>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</si>
  <si>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</si>
  <si>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</si>
  <si>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</si>
  <si>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</si>
  <si>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</si>
  <si>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</si>
  <si>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</si>
  <si>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</si>
  <si>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</si>
  <si>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</si>
  <si>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</si>
  <si>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</si>
  <si>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</si>
  <si>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</si>
  <si>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</si>
  <si>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</si>
  <si>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</si>
  <si>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</si>
  <si>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</si>
  <si>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</si>
  <si>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</si>
  <si>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</si>
  <si>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</si>
  <si>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</si>
  <si>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</si>
  <si>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</si>
  <si>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</si>
  <si>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</si>
  <si>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</si>
  <si>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</si>
  <si>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</si>
  <si>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</si>
  <si>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</si>
  <si>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</si>
  <si>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</si>
  <si>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</si>
  <si>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</si>
  <si>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</si>
  <si>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</si>
  <si>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</si>
  <si>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</si>
  <si>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</si>
  <si>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</si>
  <si>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</si>
  <si>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</si>
  <si>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</si>
  <si>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</si>
  <si>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</si>
  <si>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</si>
  <si>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</si>
  <si>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</si>
  <si>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</si>
  <si>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</si>
  <si>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</si>
  <si>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</si>
  <si>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</si>
  <si>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</si>
  <si>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</si>
  <si>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</si>
  <si>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</si>
  <si>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</si>
  <si>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</si>
  <si>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</si>
  <si>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</si>
  <si>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</si>
  <si>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</si>
  <si>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</si>
  <si>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</si>
  <si>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</si>
  <si>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</si>
  <si>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</si>
  <si>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</si>
  <si>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</si>
  <si>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</si>
  <si>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</si>
  <si>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</si>
  <si>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</si>
  <si>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</si>
  <si>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</si>
  <si>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</si>
  <si>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</si>
  <si>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</si>
  <si>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</si>
  <si>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</si>
  <si>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</si>
  <si>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</si>
  <si>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</si>
  <si>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</si>
  <si>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</si>
  <si>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</si>
  <si>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</si>
  <si>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</si>
  <si>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</si>
  <si>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</si>
  <si>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</si>
  <si>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</si>
  <si>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</si>
  <si>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</si>
  <si>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</si>
  <si>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</si>
  <si>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</si>
  <si>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</si>
  <si>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</si>
  <si>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</si>
  <si>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</si>
  <si>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</si>
  <si>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</si>
  <si>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</si>
  <si>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</si>
  <si>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</si>
  <si>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</si>
  <si>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</si>
  <si>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</si>
  <si>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</si>
  <si>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</si>
  <si>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</si>
  <si>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</si>
  <si>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</si>
  <si>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</si>
  <si>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</si>
  <si>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</si>
  <si>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</si>
  <si>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</si>
  <si>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</si>
  <si>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</si>
  <si>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</si>
  <si>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</si>
  <si>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</si>
  <si>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</si>
  <si>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</si>
  <si>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</si>
  <si>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</si>
  <si>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</si>
  <si>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</si>
  <si>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</si>
  <si>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</si>
  <si>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</si>
  <si>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</si>
  <si>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</si>
  <si>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</si>
  <si>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</si>
  <si>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</si>
  <si>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</si>
  <si>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</si>
  <si>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</si>
  <si>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</si>
  <si>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</si>
  <si>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</si>
  <si>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</si>
  <si>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</si>
  <si>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</si>
  <si>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</si>
  <si>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</si>
  <si>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</si>
  <si>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</si>
  <si>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</si>
  <si>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</si>
  <si>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</si>
  <si>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</si>
  <si>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</si>
  <si>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</si>
  <si>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</si>
  <si>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</si>
  <si>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</si>
  <si>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</si>
  <si>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</si>
  <si>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</si>
  <si>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</si>
  <si>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</si>
  <si>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</si>
  <si>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</si>
  <si>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</si>
  <si>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</si>
  <si>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</si>
  <si>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</si>
  <si>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</si>
  <si>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</si>
  <si>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</si>
  <si>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</si>
  <si>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</si>
  <si>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</si>
  <si>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</si>
  <si>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</si>
  <si>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</si>
  <si>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</si>
  <si>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</si>
  <si>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</si>
  <si>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</si>
  <si>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</si>
  <si>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</si>
  <si>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</si>
  <si>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</si>
  <si>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</si>
  <si>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</si>
  <si>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</si>
  <si>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</si>
  <si>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</si>
  <si>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</si>
  <si>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</si>
  <si>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</si>
  <si>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</si>
  <si>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</si>
  <si>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</si>
  <si>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</si>
  <si>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</si>
  <si>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</si>
  <si>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</si>
  <si>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</si>
  <si>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</si>
  <si>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</si>
  <si>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</si>
  <si>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</si>
  <si>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</si>
  <si>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</si>
  <si>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</si>
  <si>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</si>
  <si>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</si>
  <si>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</si>
  <si>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</si>
  <si>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</si>
  <si>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</si>
  <si>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</si>
  <si>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</si>
  <si>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</si>
  <si>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</si>
  <si>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</si>
  <si>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</si>
  <si>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</si>
  <si>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</si>
  <si>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</si>
  <si>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</si>
  <si>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</si>
  <si>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</si>
  <si>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</si>
  <si>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</si>
  <si>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</si>
  <si>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</si>
  <si>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</si>
  <si>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</si>
  <si>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</si>
  <si>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</si>
  <si>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</si>
  <si>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</si>
  <si>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</si>
  <si>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</si>
  <si>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</si>
  <si>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</si>
  <si>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</si>
  <si>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</si>
  <si>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</si>
  <si>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</si>
  <si>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</si>
  <si>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</si>
  <si>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</si>
  <si>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</si>
  <si>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</si>
  <si>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</si>
  <si>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</si>
  <si>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</si>
  <si>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</si>
  <si>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</si>
  <si>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</si>
  <si>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</si>
  <si>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</si>
  <si>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</si>
  <si>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</si>
  <si>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</si>
  <si>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</si>
  <si>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</si>
  <si>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</si>
  <si>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</si>
  <si>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</si>
  <si>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</si>
  <si>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</si>
  <si>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</si>
  <si>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</si>
  <si>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</si>
  <si>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</si>
  <si>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</si>
  <si>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</si>
  <si>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</si>
  <si>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</si>
  <si>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</si>
  <si>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</si>
  <si>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</si>
  <si>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</si>
  <si>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</si>
  <si>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</si>
  <si>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</si>
  <si>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</si>
  <si>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</si>
  <si>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</si>
  <si>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</si>
  <si>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</si>
  <si>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</si>
  <si>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</si>
  <si>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</si>
  <si>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</si>
  <si>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</si>
  <si>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</si>
  <si>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</si>
  <si>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</si>
  <si>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</si>
  <si>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</si>
  <si>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</si>
  <si>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</si>
  <si>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</si>
  <si>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</si>
  <si>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</si>
  <si>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</si>
  <si>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</si>
  <si>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</si>
  <si>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</si>
  <si>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</si>
  <si>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</si>
  <si>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</si>
  <si>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</si>
  <si>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</si>
  <si>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</si>
  <si>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</si>
  <si>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</si>
  <si>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</si>
  <si>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</si>
  <si>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</si>
  <si>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</si>
  <si>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</si>
  <si>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</si>
  <si>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</si>
  <si>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</si>
  <si>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</si>
  <si>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</si>
  <si>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</si>
  <si>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</si>
  <si>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</si>
  <si>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</si>
  <si>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</si>
  <si>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</si>
  <si>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</si>
  <si>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</si>
  <si>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</si>
  <si>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</si>
  <si>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</si>
  <si>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</si>
  <si>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</si>
  <si>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</si>
  <si>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</si>
  <si>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</si>
  <si>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</si>
  <si>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</si>
  <si>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</si>
  <si>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</si>
  <si>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</si>
  <si>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</si>
  <si>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</si>
  <si>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</si>
  <si>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</si>
  <si>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</si>
  <si>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</si>
  <si>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</si>
  <si>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</si>
  <si>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</si>
  <si>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</si>
  <si>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</si>
  <si>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</si>
  <si>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</si>
  <si>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</si>
  <si>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</si>
  <si>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</si>
  <si>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</si>
  <si>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</si>
  <si>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</si>
  <si>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</si>
  <si>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</si>
  <si>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</si>
  <si>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</si>
  <si>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</si>
  <si>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</si>
  <si>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</si>
  <si>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</si>
  <si>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</si>
  <si>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</si>
  <si>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</si>
  <si>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</si>
  <si>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</si>
  <si>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</si>
  <si>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</si>
  <si>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</si>
  <si>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</si>
  <si>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</si>
  <si>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</si>
  <si>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</si>
  <si>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</si>
  <si>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</si>
  <si>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</si>
  <si>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</si>
  <si>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</si>
  <si>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</si>
  <si>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</si>
  <si>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</si>
  <si>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</si>
  <si>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</si>
  <si>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</si>
  <si>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</si>
  <si>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</si>
  <si>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</si>
  <si>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</si>
  <si>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</si>
  <si>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</si>
  <si>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</si>
  <si>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</si>
  <si>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</si>
  <si>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</si>
  <si>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</si>
  <si>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</si>
  <si>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</si>
  <si>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</si>
  <si>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</si>
  <si>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</si>
  <si>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</si>
  <si>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</si>
  <si>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</si>
  <si>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</si>
  <si>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</si>
  <si>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</si>
  <si>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</si>
  <si>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</si>
  <si>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</si>
  <si>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</si>
  <si>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</si>
  <si>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</si>
  <si>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</si>
  <si>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</si>
  <si>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</si>
  <si>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</si>
  <si>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</si>
  <si>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</si>
  <si>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</si>
  <si>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</si>
  <si>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</si>
  <si>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</si>
  <si>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</si>
  <si>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</si>
  <si>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</si>
  <si>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</si>
  <si>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</si>
  <si>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</si>
  <si>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</si>
  <si>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</si>
  <si>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</si>
  <si>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</si>
  <si>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</si>
  <si>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</si>
  <si>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</si>
  <si>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</si>
  <si>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</si>
  <si>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</si>
  <si>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</si>
  <si>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</si>
  <si>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</si>
  <si>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</si>
  <si>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</si>
  <si>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</si>
  <si>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</si>
  <si>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</si>
  <si>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</si>
  <si>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</si>
  <si>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</si>
  <si>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</si>
  <si>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</si>
  <si>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</si>
  <si>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</si>
  <si>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</si>
  <si>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</si>
  <si>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</si>
  <si>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</si>
  <si>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</si>
  <si>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</si>
  <si>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</si>
  <si>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</si>
  <si>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</si>
  <si>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</si>
  <si>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</si>
  <si>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</si>
  <si>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</si>
  <si>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</si>
  <si>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</si>
  <si>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</si>
  <si>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</si>
  <si>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</si>
  <si>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</si>
  <si>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</si>
  <si>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</si>
  <si>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</si>
  <si>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</si>
  <si>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</si>
  <si>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</si>
  <si>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</si>
  <si>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</si>
  <si>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</si>
  <si>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</si>
  <si>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</si>
  <si>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</si>
  <si>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</si>
  <si>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</si>
  <si>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</si>
  <si>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</si>
  <si>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</si>
  <si>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</si>
  <si>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</si>
  <si>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</si>
  <si>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</si>
  <si>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</si>
  <si>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</si>
  <si>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</si>
  <si>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</si>
  <si>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</si>
  <si>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</si>
  <si>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</si>
  <si>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</si>
  <si>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</si>
  <si>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</si>
  <si>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</si>
  <si>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</si>
  <si>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</si>
  <si>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</si>
  <si>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</si>
  <si>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</si>
  <si>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</si>
  <si>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</si>
  <si>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</si>
  <si>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</si>
  <si>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</si>
  <si>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</si>
  <si>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</si>
  <si>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</si>
  <si>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</si>
  <si>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</si>
  <si>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</si>
  <si>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</si>
  <si>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</si>
  <si>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</si>
  <si>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</si>
  <si>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</si>
  <si>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</si>
  <si>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</si>
  <si>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</si>
  <si>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</si>
  <si>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</si>
  <si>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</si>
  <si>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</si>
  <si>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</si>
  <si>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</si>
  <si>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</si>
  <si>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</si>
  <si>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</si>
  <si>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</si>
  <si>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</si>
  <si>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</si>
  <si>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</si>
  <si>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</si>
  <si>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</si>
  <si>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</si>
  <si>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</si>
  <si>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</si>
  <si>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</si>
  <si>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</si>
  <si>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</si>
  <si>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</si>
  <si>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</si>
  <si>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</si>
  <si>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</si>
  <si>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</si>
  <si>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</si>
  <si>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</si>
  <si>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</si>
  <si>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</si>
  <si>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</si>
  <si>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</si>
  <si>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</si>
  <si>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</si>
  <si>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</si>
  <si>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</si>
  <si>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</si>
  <si>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</si>
  <si>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</si>
  <si>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</si>
  <si>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</si>
  <si>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</si>
  <si>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</si>
  <si>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</si>
  <si>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</si>
  <si>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</si>
  <si>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</si>
  <si>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</si>
  <si>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</si>
  <si>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</si>
  <si>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</si>
  <si>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</si>
  <si>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</si>
  <si>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</si>
  <si>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</si>
  <si>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</si>
  <si>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</si>
  <si>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</si>
  <si>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</si>
  <si>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</si>
  <si>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</si>
  <si>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</si>
  <si>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</si>
  <si>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</si>
  <si>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</si>
  <si>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</si>
  <si>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</si>
  <si>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</si>
  <si>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</si>
  <si>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</si>
  <si>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</si>
  <si>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</si>
  <si>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</si>
  <si>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</si>
  <si>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</si>
  <si>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</si>
  <si>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</si>
  <si>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</si>
  <si>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</si>
  <si>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</si>
  <si>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</si>
  <si>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</si>
  <si>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</si>
  <si>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</si>
  <si>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</si>
  <si>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</si>
  <si>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</si>
  <si>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</si>
  <si>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</si>
  <si>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</si>
  <si>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</si>
  <si>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</si>
  <si>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</si>
  <si>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</si>
  <si>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</si>
  <si>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</si>
  <si>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</si>
  <si>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</si>
  <si>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</si>
  <si>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</si>
  <si>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</si>
  <si>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</si>
  <si>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</si>
  <si>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</si>
  <si>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</si>
  <si>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</si>
  <si>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</si>
  <si>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</si>
  <si>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</si>
  <si>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</si>
  <si>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</si>
  <si>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</si>
  <si>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</si>
  <si>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</si>
  <si>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</si>
  <si>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</si>
  <si>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</si>
  <si>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</si>
  <si>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</si>
  <si>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</si>
  <si>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</si>
  <si>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</si>
  <si>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</si>
  <si>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</si>
  <si>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</si>
  <si>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</si>
  <si>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</si>
  <si>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</si>
  <si>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</si>
  <si>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</si>
  <si>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</si>
  <si>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</si>
  <si>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</si>
  <si>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</si>
  <si>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</si>
  <si>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</si>
  <si>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</si>
  <si>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</si>
  <si>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</si>
  <si>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</si>
  <si>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</si>
  <si>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</si>
  <si>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</si>
  <si>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</si>
  <si>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</si>
  <si>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</si>
  <si>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</si>
  <si>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</si>
  <si>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</si>
  <si>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</si>
  <si>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</si>
  <si>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</si>
  <si>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</si>
  <si>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</si>
  <si>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</si>
  <si>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</si>
  <si>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</si>
  <si>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</si>
  <si>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</si>
  <si>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</si>
  <si>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</si>
  <si>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</si>
  <si>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</si>
  <si>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</si>
  <si>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</si>
  <si>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</si>
  <si>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</si>
  <si>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</si>
  <si>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</si>
  <si>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</si>
  <si>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</si>
  <si>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</si>
  <si>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</si>
  <si>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</si>
  <si>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</si>
  <si>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</si>
  <si>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</si>
  <si>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</si>
  <si>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</si>
  <si>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</si>
  <si>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</si>
  <si>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</si>
  <si>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</si>
  <si>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</si>
  <si>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</si>
  <si>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</si>
  <si>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</si>
  <si>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</si>
  <si>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</si>
  <si>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</si>
  <si>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</si>
  <si>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</si>
  <si>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</si>
  <si>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</si>
  <si>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</si>
  <si>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</si>
  <si>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</si>
  <si>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</si>
  <si>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</si>
  <si>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</si>
  <si>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</si>
  <si>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</si>
  <si>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</si>
  <si>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</si>
  <si>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</si>
  <si>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</si>
  <si>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</si>
  <si>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</si>
  <si>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</si>
  <si>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</si>
  <si>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</si>
  <si>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</si>
  <si>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</si>
  <si>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</si>
  <si>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</si>
  <si>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</si>
  <si>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</si>
  <si>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</si>
  <si>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</si>
  <si>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</si>
  <si>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</si>
  <si>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</si>
  <si>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</si>
  <si>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</si>
  <si>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</si>
  <si>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</si>
  <si>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</si>
  <si>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</si>
  <si>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</si>
  <si>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</si>
  <si>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</si>
  <si>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</si>
  <si>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</si>
  <si>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</si>
  <si>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</si>
  <si>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</si>
  <si>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</si>
  <si>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</si>
  <si>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</si>
  <si>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</si>
  <si>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</si>
  <si>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</si>
  <si>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</si>
  <si>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</si>
  <si>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</si>
  <si>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</si>
  <si>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</si>
  <si>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</si>
  <si>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</si>
  <si>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</si>
  <si>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</si>
  <si>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</si>
  <si>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</si>
  <si>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</si>
  <si>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</si>
  <si>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</si>
  <si>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</si>
  <si>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</si>
  <si>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</si>
  <si>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</si>
  <si>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</si>
  <si>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</si>
  <si>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</si>
  <si>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</si>
  <si>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</si>
  <si>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</si>
  <si>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</si>
  <si>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</si>
  <si>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</si>
  <si>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</si>
  <si>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</si>
  <si>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</si>
  <si>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</si>
  <si>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</si>
  <si>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</si>
  <si>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</si>
  <si>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</si>
  <si>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</si>
  <si>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</si>
  <si>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</si>
  <si>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</si>
  <si>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</si>
  <si>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</si>
  <si>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</si>
  <si>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</si>
  <si>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</si>
  <si>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</si>
  <si>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</si>
  <si>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</si>
  <si>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</si>
  <si>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</si>
  <si>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</si>
  <si>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</si>
  <si>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</si>
  <si>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</si>
  <si>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</si>
  <si>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</si>
  <si>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</si>
  <si>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</si>
  <si>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</si>
  <si>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</si>
  <si>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</si>
  <si>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</si>
  <si>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</si>
  <si>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</si>
  <si>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</si>
  <si>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</si>
  <si>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</si>
  <si>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</si>
  <si>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</si>
  <si>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</si>
  <si>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</si>
  <si>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</si>
  <si>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</si>
  <si>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</si>
  <si>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</si>
  <si>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</si>
  <si>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</si>
  <si>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</si>
  <si>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</si>
  <si>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</si>
  <si>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</si>
  <si>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</si>
  <si>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</si>
  <si>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</si>
  <si>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</si>
  <si>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</si>
  <si>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</si>
  <si>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</si>
  <si>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</si>
  <si>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</si>
  <si>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</si>
  <si>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</si>
  <si>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</si>
  <si>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</si>
  <si>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</si>
  <si>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</si>
  <si>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</si>
  <si>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</si>
  <si>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</si>
  <si>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</si>
  <si>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</si>
  <si>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</si>
  <si>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</si>
  <si>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</si>
  <si>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</si>
  <si>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</si>
  <si>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</si>
  <si>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</si>
  <si>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</si>
  <si>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</si>
  <si>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</si>
  <si>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</si>
  <si>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</si>
  <si>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</si>
  <si>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</si>
  <si>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</si>
  <si>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</si>
  <si>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</si>
  <si>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</si>
  <si>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</si>
  <si>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</si>
  <si>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</si>
  <si>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</si>
  <si>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</si>
  <si>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</si>
  <si>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</si>
  <si>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</si>
  <si>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</si>
  <si>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</si>
  <si>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</si>
  <si>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</si>
  <si>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</si>
  <si>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</si>
  <si>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</si>
  <si>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</si>
  <si>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</si>
  <si>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</si>
  <si>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</si>
  <si>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</si>
  <si>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</si>
  <si>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</si>
  <si>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</si>
  <si>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</si>
  <si>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</si>
  <si>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</si>
  <si>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</si>
  <si>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</si>
  <si>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</si>
  <si>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</si>
  <si>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</si>
  <si>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</si>
  <si>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</si>
  <si>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</si>
  <si>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</si>
  <si>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</si>
  <si>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</si>
  <si>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</si>
  <si>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</si>
  <si>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</si>
  <si>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</si>
  <si>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</si>
  <si>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</si>
  <si>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</si>
  <si>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</si>
  <si>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</si>
  <si>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</si>
  <si>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</si>
  <si>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</si>
  <si>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</si>
  <si>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</si>
  <si>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</si>
  <si>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</si>
  <si>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</si>
  <si>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</si>
  <si>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</si>
  <si>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</si>
  <si>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</si>
  <si>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</si>
  <si>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</si>
  <si>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</si>
  <si>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</si>
  <si>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</si>
  <si>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</si>
  <si>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</si>
  <si>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</si>
  <si>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</si>
  <si>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</si>
  <si>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</si>
  <si>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</si>
  <si>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</si>
  <si>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</si>
  <si>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</si>
  <si>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</si>
  <si>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</si>
  <si>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</si>
  <si>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</si>
  <si>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</si>
  <si>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</si>
  <si>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</si>
  <si>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</si>
  <si>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</si>
  <si>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</si>
  <si>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</si>
  <si>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</si>
  <si>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</si>
  <si>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</si>
  <si>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</si>
  <si>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</si>
  <si>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</si>
  <si>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</si>
  <si>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</si>
  <si>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</si>
  <si>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</si>
  <si>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</si>
  <si>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</si>
  <si>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</si>
  <si>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</si>
  <si>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</si>
  <si>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</si>
  <si>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</si>
  <si>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</si>
  <si>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</si>
  <si>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</si>
  <si>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</si>
  <si>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</si>
  <si>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</si>
  <si>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</si>
  <si>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</si>
  <si>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</si>
  <si>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</si>
  <si>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</si>
  <si>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</si>
  <si>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</si>
  <si>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</si>
  <si>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</si>
  <si>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</si>
  <si>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</si>
  <si>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</si>
  <si>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</si>
  <si>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</si>
  <si>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</si>
  <si>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</si>
  <si>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</si>
  <si>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</si>
  <si>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</si>
  <si>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</si>
  <si>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</si>
  <si>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</si>
  <si>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</si>
  <si>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</si>
  <si>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</si>
  <si>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</si>
  <si>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</si>
  <si>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</si>
  <si>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</si>
  <si>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</si>
  <si>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</si>
  <si>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</si>
  <si>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</si>
  <si>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</si>
  <si>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</si>
  <si>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</si>
  <si>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</si>
  <si>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</si>
  <si>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</si>
  <si>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</si>
  <si>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</si>
  <si>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</si>
  <si>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</si>
  <si>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</si>
  <si>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</si>
  <si>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</si>
  <si>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</si>
  <si>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</si>
  <si>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</si>
  <si>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</si>
  <si>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</si>
  <si>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</si>
  <si>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</si>
  <si>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</si>
  <si>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</si>
  <si>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</si>
  <si>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</si>
  <si>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</si>
  <si>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</si>
  <si>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</si>
  <si>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</si>
  <si>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</si>
  <si>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</si>
  <si>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</si>
  <si>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</si>
  <si>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</si>
  <si>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</si>
  <si>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</si>
  <si>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</si>
  <si>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</si>
  <si>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</si>
  <si>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</si>
  <si>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</si>
  <si>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</si>
  <si>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</si>
  <si>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</si>
  <si>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</si>
  <si>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</si>
  <si>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</si>
  <si>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</si>
  <si>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</si>
  <si>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</si>
  <si>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</si>
  <si>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</si>
  <si>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</si>
  <si>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</si>
  <si>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</si>
  <si>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</si>
  <si>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</si>
  <si>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</si>
  <si>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</si>
  <si>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</si>
  <si>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</si>
  <si>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</si>
  <si>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</si>
  <si>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</si>
  <si>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</si>
  <si>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</si>
  <si>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</si>
  <si>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</si>
  <si>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</si>
  <si>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</si>
  <si>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</si>
  <si>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</si>
  <si>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</si>
  <si>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</si>
  <si>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</si>
  <si>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</si>
  <si>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</si>
  <si>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</si>
  <si>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</si>
  <si>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</si>
  <si>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</si>
  <si>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</si>
  <si>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</si>
  <si>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</si>
  <si>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</si>
  <si>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</si>
  <si>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</si>
  <si>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</si>
  <si>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</si>
  <si>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</si>
  <si>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</si>
  <si>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</si>
  <si>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</si>
  <si>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</si>
  <si>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</si>
  <si>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</si>
  <si>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</si>
  <si>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</si>
  <si>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</si>
  <si>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</si>
  <si>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</si>
  <si>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</si>
  <si>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</si>
  <si>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</si>
  <si>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</si>
  <si>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</si>
  <si>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</si>
  <si>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</si>
  <si>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</si>
  <si>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</si>
  <si>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</si>
  <si>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</si>
  <si>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</si>
  <si>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</si>
  <si>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</si>
  <si>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</si>
  <si>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</si>
  <si>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</si>
  <si>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</si>
  <si>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</si>
  <si>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</si>
  <si>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</si>
  <si>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</si>
  <si>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</si>
  <si>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</si>
  <si>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</si>
  <si>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</si>
  <si>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</si>
  <si>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</si>
  <si>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</si>
  <si>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</si>
  <si>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</si>
  <si>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</si>
  <si>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</si>
  <si>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</si>
  <si>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</si>
  <si>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</si>
  <si>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</si>
  <si>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</si>
  <si>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</si>
  <si>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</si>
  <si>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</si>
  <si>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</si>
  <si>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</si>
  <si>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</si>
  <si>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</si>
  <si>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</si>
  <si>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</si>
  <si>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</si>
  <si>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</si>
  <si>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</si>
  <si>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</si>
  <si>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</si>
  <si>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</si>
  <si>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</si>
  <si>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</si>
  <si>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</si>
  <si>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</si>
  <si>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</si>
  <si>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</si>
  <si>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</si>
  <si>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</si>
  <si>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</si>
  <si>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</si>
  <si>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</si>
  <si>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</si>
  <si>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</si>
  <si>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</si>
  <si>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</si>
  <si>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</si>
  <si>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</si>
  <si>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</si>
  <si>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</si>
  <si>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</si>
  <si>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</si>
  <si>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</si>
  <si>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</si>
  <si>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</si>
  <si>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</si>
  <si>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</si>
  <si>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</si>
  <si>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</si>
  <si>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</si>
  <si>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</si>
  <si>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</si>
  <si>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</si>
  <si>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</si>
  <si>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</si>
  <si>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</si>
  <si>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</si>
  <si>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</si>
  <si>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</si>
  <si>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</si>
  <si>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</si>
  <si>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</si>
  <si>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</si>
  <si>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</si>
  <si>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</si>
  <si>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</si>
  <si>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</si>
  <si>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</si>
  <si>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</si>
  <si>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</si>
  <si>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</si>
  <si>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</si>
  <si>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</si>
  <si>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</si>
  <si>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</si>
  <si>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</si>
  <si>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</si>
  <si>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</si>
  <si>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</si>
  <si>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</si>
  <si>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</si>
  <si>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</si>
  <si>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</si>
  <si>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</si>
  <si>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</si>
  <si>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</si>
  <si>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</si>
  <si>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</si>
  <si>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</si>
  <si>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</si>
  <si>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</si>
  <si>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</si>
  <si>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</si>
  <si>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</si>
  <si>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</si>
  <si>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</si>
  <si>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</si>
  <si>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</si>
  <si>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</si>
  <si>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</si>
  <si>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</si>
  <si>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</si>
  <si>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</si>
  <si>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</si>
  <si>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</si>
  <si>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</si>
  <si>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</si>
  <si>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</si>
  <si>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</si>
  <si>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</si>
  <si>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</si>
  <si>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</si>
  <si>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</si>
  <si>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</si>
  <si>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</si>
  <si>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</si>
  <si>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</si>
  <si>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</si>
  <si>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</si>
  <si>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</si>
  <si>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</si>
  <si>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</si>
  <si>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</si>
  <si>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</si>
  <si>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</si>
  <si>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</si>
  <si>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</si>
  <si>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</si>
  <si>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</si>
  <si>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</si>
  <si>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</si>
  <si>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</si>
  <si>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</si>
  <si>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</si>
  <si>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</si>
  <si>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</si>
  <si>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</si>
  <si>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</si>
  <si>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</si>
  <si>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</si>
  <si>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</si>
  <si>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</si>
  <si>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</si>
  <si>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</si>
  <si>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</si>
  <si>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</si>
  <si>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</si>
  <si>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</si>
  <si>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</si>
  <si>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</si>
  <si>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</si>
  <si>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</si>
  <si>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</si>
  <si>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</si>
  <si>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</si>
  <si>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</si>
  <si>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</si>
  <si>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</si>
  <si>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</si>
  <si>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</si>
  <si>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</si>
  <si>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</si>
  <si>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</si>
  <si>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</si>
  <si>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</si>
  <si>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</si>
  <si>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</si>
  <si>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</si>
  <si>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</si>
  <si>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</si>
  <si>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</si>
  <si>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</si>
  <si>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</si>
  <si>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</si>
  <si>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</si>
  <si>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</si>
  <si>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</si>
  <si>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</si>
  <si>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</si>
  <si>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</si>
  <si>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</si>
  <si>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</si>
  <si>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</si>
  <si>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</si>
  <si>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</si>
  <si>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</si>
  <si>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</si>
  <si>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</si>
  <si>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</si>
  <si>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</si>
  <si>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</si>
  <si>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</si>
  <si>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</si>
  <si>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</si>
  <si>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</si>
  <si>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</si>
  <si>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</si>
  <si>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</si>
  <si>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</si>
  <si>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</si>
  <si>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</si>
  <si>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</si>
  <si>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</si>
  <si>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</si>
  <si>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</si>
  <si>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</si>
  <si>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</si>
  <si>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</si>
  <si>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</si>
  <si>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</si>
  <si>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</si>
  <si>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</si>
  <si>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</si>
  <si>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</si>
  <si>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</si>
  <si>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</si>
  <si>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</si>
  <si>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</si>
  <si>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</si>
  <si>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</si>
  <si>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</si>
  <si>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</si>
  <si>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</si>
  <si>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</si>
  <si>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</si>
  <si>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</si>
  <si>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</si>
  <si>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</si>
  <si>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</si>
  <si>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</si>
  <si>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</si>
  <si>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</si>
  <si>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</si>
  <si>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</si>
  <si>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</si>
  <si>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</si>
  <si>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</si>
  <si>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</si>
  <si>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</si>
  <si>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</si>
  <si>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</si>
  <si>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</si>
  <si>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</si>
  <si>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</si>
  <si>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</si>
  <si>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</si>
  <si>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</si>
  <si>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</si>
  <si>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</si>
  <si>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</si>
  <si>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</si>
  <si>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</si>
  <si>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</si>
  <si>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</si>
  <si>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</si>
  <si>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</si>
  <si>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</si>
  <si>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</si>
  <si>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</si>
  <si>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</si>
  <si>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</si>
  <si>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</si>
  <si>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</si>
  <si>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</si>
  <si>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</si>
  <si>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</si>
  <si>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</si>
  <si>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</si>
  <si>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</si>
  <si>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</si>
  <si>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</si>
  <si>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</si>
  <si>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</si>
  <si>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</si>
  <si>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</si>
  <si>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</si>
  <si>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</si>
  <si>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</si>
  <si>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</si>
  <si>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</si>
  <si>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</si>
  <si>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</si>
  <si>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</si>
  <si>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</si>
  <si>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</si>
  <si>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</si>
  <si>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</si>
  <si>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</si>
  <si>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</si>
  <si>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</si>
  <si>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</si>
  <si>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</si>
  <si>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</si>
  <si>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</si>
  <si>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</si>
  <si>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</si>
  <si>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</si>
  <si>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</si>
  <si>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</si>
  <si>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</si>
  <si>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</si>
  <si>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</si>
  <si>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</si>
  <si>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</si>
  <si>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</si>
  <si>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</si>
  <si>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</si>
  <si>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</si>
  <si>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</si>
  <si>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</si>
  <si>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</si>
  <si>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</si>
  <si>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</si>
  <si>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</si>
  <si>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</si>
  <si>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</si>
  <si>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</si>
  <si>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</si>
  <si>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</si>
  <si>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</si>
  <si>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</si>
  <si>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</si>
  <si>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</si>
  <si>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</si>
  <si>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</si>
  <si>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</si>
  <si>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</si>
  <si>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</si>
  <si>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</si>
  <si>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</si>
  <si>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</si>
  <si>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</si>
  <si>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</si>
  <si>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</si>
  <si>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</si>
  <si>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</si>
  <si>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</si>
  <si>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</si>
  <si>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</si>
  <si>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</si>
  <si>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</si>
  <si>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</si>
  <si>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</si>
  <si>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</si>
  <si>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</si>
  <si>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</si>
  <si>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</si>
  <si>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</si>
  <si>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</si>
  <si>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</si>
  <si>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</si>
  <si>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</si>
  <si>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</si>
  <si>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</si>
  <si>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</si>
  <si>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</si>
  <si>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</si>
  <si>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</si>
  <si>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</si>
  <si>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</si>
  <si>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</si>
  <si>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</si>
  <si>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</si>
  <si>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</si>
  <si>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</si>
  <si>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</si>
  <si>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</si>
  <si>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</si>
  <si>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</si>
  <si>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</si>
  <si>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</si>
  <si>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</si>
  <si>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</si>
  <si>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</si>
  <si>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</si>
  <si>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</si>
  <si>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</si>
  <si>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</si>
  <si>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</si>
  <si>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</si>
  <si>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</si>
  <si>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</si>
  <si>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</si>
  <si>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</si>
  <si>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</si>
  <si>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</si>
  <si>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</si>
  <si>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</si>
  <si>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</si>
  <si>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</si>
  <si>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</si>
  <si>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</si>
  <si>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</si>
  <si>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</si>
  <si>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</si>
  <si>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</si>
  <si>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</si>
  <si>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</si>
  <si>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</si>
  <si>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</si>
  <si>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</si>
  <si>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</si>
  <si>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</si>
  <si>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</si>
  <si>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</si>
  <si>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</si>
  <si>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</si>
  <si>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</si>
  <si>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</si>
  <si>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</si>
  <si>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</si>
  <si>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</si>
  <si>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</si>
  <si>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</si>
  <si>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</si>
  <si>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</si>
  <si>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</si>
  <si>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</si>
  <si>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</si>
  <si>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</si>
  <si>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</si>
  <si>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</si>
  <si>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</si>
  <si>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</si>
  <si>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</si>
  <si>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</si>
  <si>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</si>
  <si>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</si>
  <si>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</si>
  <si>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</si>
  <si>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</si>
  <si>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</si>
  <si>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</si>
  <si>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</si>
  <si>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</si>
  <si>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</si>
  <si>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</si>
  <si>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</si>
  <si>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</si>
  <si>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</si>
  <si>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</si>
  <si>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</si>
  <si>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</si>
  <si>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</si>
  <si>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</si>
  <si>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</si>
  <si>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</si>
  <si>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</si>
  <si>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</si>
  <si>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</si>
  <si>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</si>
  <si>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</si>
  <si>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</si>
  <si>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</si>
  <si>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</si>
  <si>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</si>
  <si>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</si>
  <si>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</si>
  <si>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</si>
  <si>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</si>
  <si>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</si>
  <si>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</si>
  <si>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</si>
  <si>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</si>
  <si>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</si>
  <si>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</si>
  <si>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</si>
  <si>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</si>
  <si>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</si>
  <si>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</si>
  <si>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</si>
  <si>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</si>
  <si>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</si>
  <si>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</si>
  <si>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</si>
  <si>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</si>
  <si>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</si>
  <si>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</si>
  <si>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</si>
  <si>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</si>
  <si>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</si>
  <si>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</si>
  <si>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</si>
  <si>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</si>
  <si>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</si>
  <si>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</si>
  <si>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</si>
  <si>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</si>
  <si>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</si>
  <si>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</si>
  <si>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</si>
  <si>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</si>
  <si>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</si>
  <si>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</si>
  <si>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</si>
  <si>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</si>
  <si>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</si>
  <si>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</si>
  <si>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</si>
  <si>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</si>
  <si>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</si>
  <si>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</si>
  <si>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</si>
  <si>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</si>
  <si>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</si>
  <si>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</si>
  <si>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</si>
  <si>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</si>
  <si>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</si>
  <si>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</si>
  <si>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</si>
  <si>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</si>
  <si>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</si>
  <si>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</si>
  <si>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</si>
  <si>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</si>
  <si>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</si>
  <si>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</si>
  <si>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</si>
  <si>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</si>
  <si>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</si>
  <si>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</si>
  <si>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</si>
  <si>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</si>
  <si>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</si>
  <si>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</si>
  <si>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</si>
  <si>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</si>
  <si>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</si>
  <si>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</si>
  <si>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</si>
  <si>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</si>
  <si>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</si>
  <si>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</si>
  <si>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</si>
  <si>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</si>
  <si>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</si>
  <si>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</si>
  <si>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</si>
  <si>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</si>
  <si>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</si>
  <si>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</si>
  <si>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</si>
  <si>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</si>
  <si>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</si>
  <si>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</si>
  <si>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</si>
  <si>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</si>
  <si>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</si>
  <si>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</si>
  <si>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</si>
  <si>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</si>
  <si>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</si>
  <si>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</si>
  <si>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</si>
  <si>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</si>
  <si>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</si>
  <si>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</si>
  <si>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</si>
  <si>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</si>
  <si>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</si>
  <si>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</si>
  <si>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</si>
  <si>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</si>
  <si>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</si>
  <si>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</si>
  <si>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</si>
  <si>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</si>
  <si>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</si>
  <si>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</si>
  <si>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</si>
  <si>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</si>
  <si>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</si>
  <si>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</si>
  <si>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</si>
  <si>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</si>
  <si>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</si>
  <si>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</si>
  <si>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</si>
  <si>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</si>
  <si>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</si>
  <si>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</si>
  <si>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</si>
  <si>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</si>
  <si>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</si>
  <si>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</si>
  <si>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</si>
  <si>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</si>
  <si>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</si>
  <si>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</si>
  <si>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</si>
  <si>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</si>
  <si>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</si>
  <si>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</si>
  <si>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</si>
  <si>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</si>
  <si>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</si>
  <si>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</si>
  <si>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</si>
  <si>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</si>
  <si>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</si>
  <si>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</si>
  <si>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</si>
  <si>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</si>
  <si>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</si>
  <si>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</si>
  <si>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</si>
  <si>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</si>
  <si>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</si>
  <si>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</si>
  <si>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</si>
  <si>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</si>
  <si>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</si>
  <si>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</si>
  <si>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</si>
  <si>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</si>
  <si>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</si>
  <si>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</si>
  <si>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</si>
  <si>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</si>
  <si>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</si>
  <si>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</si>
  <si>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</si>
  <si>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</si>
  <si>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</si>
  <si>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</si>
  <si>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</si>
  <si>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</si>
  <si>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</si>
  <si>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</si>
  <si>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</si>
  <si>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</si>
  <si>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</si>
  <si>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</si>
  <si>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</si>
  <si>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</si>
  <si>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</si>
  <si>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</si>
  <si>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</si>
  <si>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</si>
  <si>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</si>
  <si>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</si>
  <si>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</si>
  <si>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</si>
  <si>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</si>
  <si>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</si>
  <si>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</si>
  <si>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</si>
  <si>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</si>
  <si>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</si>
  <si>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</si>
  <si>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</si>
  <si>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</si>
  <si>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</si>
  <si>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</si>
  <si>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</si>
  <si>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</si>
  <si>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</si>
  <si>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</si>
  <si>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</si>
  <si>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</si>
  <si>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</si>
  <si>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</si>
  <si>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</si>
  <si>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</si>
  <si>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</si>
  <si>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</si>
  <si>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</si>
  <si>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</si>
  <si>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</si>
  <si>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</si>
  <si>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</si>
  <si>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</si>
  <si>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</si>
  <si>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</si>
  <si>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</si>
  <si>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</si>
  <si>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</si>
  <si>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</si>
  <si>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</si>
  <si>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</si>
  <si>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</si>
  <si>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</si>
  <si>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</si>
  <si>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</si>
  <si>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</si>
  <si>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</si>
  <si>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</si>
  <si>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</si>
  <si>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</si>
  <si>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</si>
  <si>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</si>
  <si>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</si>
  <si>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</si>
  <si>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</si>
  <si>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</si>
  <si>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</si>
  <si>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</si>
  <si>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</si>
  <si>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</si>
  <si>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</si>
  <si>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</si>
  <si>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</si>
  <si>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</si>
  <si>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</si>
  <si>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</si>
  <si>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</si>
  <si>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</si>
  <si>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</si>
  <si>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</si>
  <si>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</si>
  <si>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</si>
  <si>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</si>
  <si>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</si>
  <si>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</si>
  <si>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</si>
  <si>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</si>
  <si>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</si>
  <si>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</si>
  <si>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</si>
  <si>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</si>
  <si>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</si>
  <si>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</si>
  <si>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</si>
  <si>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</si>
  <si>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</si>
  <si>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</si>
  <si>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</si>
  <si>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</si>
  <si>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</si>
  <si>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</si>
  <si>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</si>
  <si>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</si>
  <si>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</si>
  <si>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</si>
  <si>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</si>
  <si>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</si>
  <si>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</si>
  <si>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</si>
  <si>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</si>
  <si>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</si>
  <si>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</si>
  <si>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</si>
  <si>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</si>
  <si>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</si>
  <si>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</si>
  <si>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</si>
  <si>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</si>
  <si>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</si>
  <si>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</si>
  <si>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</si>
  <si>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</si>
  <si>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</si>
  <si>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</si>
  <si>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</si>
  <si>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</si>
  <si>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</si>
  <si>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</si>
  <si>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</si>
  <si>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</si>
  <si>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</si>
  <si>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</si>
  <si>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</si>
  <si>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</si>
  <si>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</si>
  <si>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</si>
  <si>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</si>
  <si>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</si>
  <si>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</si>
  <si>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</si>
  <si>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</si>
  <si>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</si>
  <si>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</si>
  <si>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</si>
  <si>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</si>
  <si>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</si>
  <si>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</si>
  <si>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</si>
  <si>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</si>
  <si>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</si>
  <si>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</si>
  <si>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</si>
  <si>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</si>
  <si>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</si>
  <si>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</si>
  <si>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</si>
  <si>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</si>
  <si>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</si>
  <si>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</si>
  <si>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</si>
  <si>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</si>
  <si>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</si>
  <si>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</si>
  <si>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</si>
  <si>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</si>
  <si>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</si>
  <si>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</si>
  <si>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</si>
  <si>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</si>
  <si>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</si>
  <si>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</si>
  <si>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</si>
  <si>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</si>
  <si>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</si>
  <si>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</si>
  <si>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</si>
  <si>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</si>
  <si>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</si>
  <si>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</si>
  <si>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</si>
  <si>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</si>
  <si>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</si>
  <si>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</si>
  <si>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</si>
  <si>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</si>
  <si>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</si>
  <si>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</si>
  <si>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</si>
  <si>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</si>
  <si>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</si>
  <si>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</si>
  <si>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</si>
  <si>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</si>
  <si>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</si>
  <si>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</si>
  <si>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</si>
  <si>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</si>
  <si>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</si>
  <si>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</si>
  <si>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</si>
  <si>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</si>
  <si>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</si>
  <si>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</si>
  <si>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</si>
  <si>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</si>
  <si>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</si>
  <si>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</si>
  <si>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</si>
  <si>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</si>
  <si>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</si>
  <si>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</si>
  <si>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</si>
  <si>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</si>
  <si>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</si>
  <si>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</si>
  <si>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</si>
  <si>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</si>
  <si>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</si>
  <si>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</si>
  <si>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</si>
  <si>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</si>
  <si>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</si>
  <si>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</si>
  <si>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</si>
  <si>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</si>
  <si>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</si>
  <si>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</si>
  <si>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</si>
  <si>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</si>
  <si>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</si>
  <si>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</si>
  <si>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</si>
  <si>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</si>
  <si>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</si>
  <si>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</si>
  <si>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</si>
  <si>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</si>
  <si>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</si>
  <si>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</si>
  <si>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</si>
  <si>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</si>
  <si>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</si>
  <si>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</si>
  <si>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</si>
  <si>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</si>
  <si>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</si>
  <si>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</si>
  <si>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</si>
  <si>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</si>
  <si>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</si>
  <si>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</si>
  <si>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</si>
  <si>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</si>
  <si>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</si>
  <si>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</si>
  <si>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</si>
  <si>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</si>
  <si>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</si>
  <si>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</si>
  <si>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</si>
  <si>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</si>
  <si>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</si>
  <si>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</si>
  <si>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</si>
  <si>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</si>
  <si>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</si>
  <si>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</si>
  <si>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</si>
  <si>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</si>
  <si>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</si>
  <si>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</si>
  <si>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</si>
  <si>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</si>
  <si>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</si>
  <si>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</si>
  <si>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</si>
  <si>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</si>
  <si>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</si>
  <si>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</si>
  <si>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</si>
  <si>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</si>
  <si>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</si>
  <si>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</si>
  <si>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</si>
  <si>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</si>
  <si>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</si>
  <si>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</si>
  <si>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</si>
  <si>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</si>
  <si>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</si>
  <si>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</si>
  <si>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</si>
  <si>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</si>
  <si>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</si>
  <si>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</si>
  <si>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</si>
  <si>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</si>
  <si>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</si>
  <si>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</si>
  <si>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</si>
  <si>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</si>
  <si>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</si>
  <si>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</si>
  <si>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</si>
  <si>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</si>
  <si>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</si>
  <si>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</si>
  <si>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</si>
  <si>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</si>
  <si>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</si>
  <si>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</si>
  <si>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</si>
  <si>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</si>
  <si>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</si>
  <si>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</si>
  <si>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</si>
  <si>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</si>
  <si>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</si>
  <si>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</si>
  <si>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</si>
  <si>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</si>
  <si>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</si>
  <si>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</si>
  <si>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</si>
  <si>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</si>
  <si>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</si>
  <si>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</si>
  <si>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</si>
  <si>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</si>
  <si>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</si>
  <si>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</si>
  <si>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</si>
  <si>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</si>
  <si>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</si>
  <si>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</si>
  <si>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</si>
  <si>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</si>
  <si>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</si>
  <si>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</si>
  <si>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</si>
  <si>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</si>
  <si>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</si>
  <si>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</si>
  <si>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</si>
  <si>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</si>
  <si>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</si>
  <si>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</si>
  <si>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</si>
  <si>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</si>
  <si>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</si>
  <si>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</si>
  <si>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</si>
  <si>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</si>
  <si>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</si>
  <si>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</si>
  <si>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</si>
  <si>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</si>
  <si>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</si>
  <si>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</si>
  <si>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</si>
  <si>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</si>
  <si>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</si>
  <si>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</si>
  <si>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</si>
  <si>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</si>
  <si>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</si>
  <si>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</si>
  <si>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</si>
  <si>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</si>
  <si>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</si>
  <si>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</si>
  <si>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</si>
  <si>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</si>
  <si>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</si>
  <si>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</si>
  <si>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</si>
  <si>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</si>
  <si>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</si>
  <si>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</si>
  <si>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</si>
  <si>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</si>
  <si>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</si>
  <si>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</si>
  <si>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</si>
  <si>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</si>
  <si>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</si>
  <si>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</si>
  <si>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</si>
  <si>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</si>
  <si>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</si>
  <si>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</si>
  <si>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</si>
  <si>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</si>
  <si>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</si>
  <si>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</si>
  <si>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</si>
  <si>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</si>
  <si>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</si>
  <si>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</si>
  <si>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</si>
  <si>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</si>
  <si>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</si>
  <si>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</si>
  <si>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</si>
  <si>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</si>
  <si>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</si>
  <si>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</si>
  <si>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</si>
  <si>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</si>
  <si>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</si>
  <si>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</si>
  <si>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</si>
  <si>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</si>
  <si>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</si>
  <si>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</si>
  <si>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</si>
  <si>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</si>
  <si>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</si>
  <si>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</si>
  <si>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</si>
  <si>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</si>
  <si>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</si>
  <si>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</si>
  <si>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</si>
  <si>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</si>
  <si>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</si>
  <si>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</si>
  <si>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</si>
  <si>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</si>
  <si>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</si>
  <si>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</si>
  <si>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</si>
  <si>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</si>
  <si>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</si>
  <si>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</si>
  <si>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</si>
  <si>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</si>
  <si>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</si>
  <si>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</si>
  <si>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</si>
  <si>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</si>
  <si>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</si>
  <si>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</si>
  <si>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</si>
  <si>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</si>
  <si>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</si>
  <si>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</si>
  <si>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</si>
  <si>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</si>
  <si>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</si>
  <si>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</si>
  <si>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</si>
  <si>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</si>
  <si>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</si>
  <si>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</si>
  <si>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</si>
  <si>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</si>
  <si>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</si>
  <si>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</si>
  <si>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</si>
  <si>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</si>
  <si>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</si>
  <si>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</si>
  <si>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</si>
  <si>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</si>
  <si>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</si>
  <si>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</si>
  <si>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</si>
  <si>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</si>
  <si>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</si>
  <si>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</si>
  <si>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</si>
  <si>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</si>
  <si>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</si>
  <si>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</si>
  <si>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</si>
  <si>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</si>
  <si>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</si>
  <si>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</si>
  <si>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</si>
  <si>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</si>
  <si>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</si>
  <si>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</si>
  <si>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</si>
  <si>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</si>
  <si>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</si>
  <si>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</si>
  <si>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</si>
  <si>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</si>
  <si>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</si>
  <si>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</si>
  <si>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</si>
  <si>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</si>
  <si>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</si>
  <si>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</si>
  <si>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</si>
  <si>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</si>
  <si>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</si>
  <si>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</si>
  <si>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</si>
  <si>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</si>
  <si>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</si>
  <si>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</si>
  <si>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</si>
  <si>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</si>
  <si>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</si>
  <si>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</si>
  <si>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</si>
  <si>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</si>
  <si>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</si>
  <si>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</si>
  <si>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</si>
  <si>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</si>
  <si>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</si>
  <si>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</si>
  <si>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</si>
  <si>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</si>
  <si>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</si>
  <si>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</si>
  <si>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</si>
  <si>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</si>
  <si>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</si>
  <si>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</si>
  <si>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</si>
  <si>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</si>
  <si>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</si>
  <si>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</si>
  <si>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</si>
  <si>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</si>
  <si>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</si>
  <si>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</si>
  <si>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</si>
  <si>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</si>
  <si>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</si>
  <si>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</si>
  <si>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</si>
  <si>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</si>
  <si>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</si>
  <si>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</si>
  <si>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</si>
  <si>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</si>
  <si>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</si>
  <si>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</si>
  <si>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</si>
  <si>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</si>
  <si>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</si>
  <si>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</si>
  <si>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</si>
  <si>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</si>
  <si>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</si>
  <si>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</si>
  <si>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</si>
  <si>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</si>
  <si>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</si>
  <si>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</si>
  <si>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</si>
  <si>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</si>
  <si>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</si>
  <si>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</si>
  <si>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</si>
  <si>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</si>
  <si>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</si>
  <si>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</si>
  <si>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</si>
  <si>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</si>
  <si>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</si>
  <si>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</si>
  <si>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</si>
  <si>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</si>
  <si>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</si>
  <si>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</si>
  <si>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</si>
  <si>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</si>
  <si>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</si>
  <si>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</si>
  <si>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</si>
  <si>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</si>
  <si>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</si>
  <si>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</si>
  <si>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</si>
  <si>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</si>
  <si>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</si>
  <si>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</si>
  <si>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</si>
  <si>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</si>
  <si>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</si>
  <si>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</si>
  <si>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</si>
  <si>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</si>
  <si>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</si>
  <si>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</si>
  <si>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</si>
  <si>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</si>
  <si>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</si>
  <si>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</si>
  <si>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</si>
  <si>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</si>
  <si>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</si>
  <si>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</si>
  <si>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</si>
  <si>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</si>
  <si>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</si>
  <si>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</si>
  <si>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</si>
  <si>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</si>
  <si>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</si>
  <si>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</si>
  <si>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</si>
  <si>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</si>
  <si>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</si>
  <si>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</si>
  <si>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</si>
  <si>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</si>
  <si>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</si>
  <si>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</si>
  <si>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</si>
  <si>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</si>
  <si>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</si>
  <si>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</si>
  <si>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</si>
  <si>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</si>
  <si>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</si>
  <si>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</si>
  <si>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</si>
  <si>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</si>
  <si>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</si>
  <si>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</si>
  <si>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</si>
  <si>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</si>
  <si>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</si>
  <si>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</si>
  <si>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</si>
  <si>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</si>
  <si>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</si>
  <si>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</si>
  <si>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</si>
  <si>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</si>
  <si>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</si>
  <si>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</si>
  <si>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</si>
  <si>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</si>
  <si>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</si>
  <si>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</si>
  <si>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</si>
  <si>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</si>
  <si>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</si>
  <si>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</si>
  <si>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</si>
  <si>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</si>
  <si>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</si>
  <si>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</si>
  <si>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</si>
  <si>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</si>
  <si>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</si>
  <si>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</si>
  <si>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</si>
  <si>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</si>
  <si>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</si>
  <si>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</si>
  <si>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</si>
  <si>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</si>
  <si>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</si>
  <si>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</si>
  <si>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</si>
  <si>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</si>
  <si>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</si>
  <si>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</si>
  <si>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</si>
  <si>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</si>
  <si>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</si>
  <si>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</si>
  <si>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</si>
  <si>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</si>
  <si>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</si>
  <si>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</si>
  <si>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</si>
  <si>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</si>
  <si>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</si>
  <si>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</si>
  <si>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</si>
  <si>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</si>
  <si>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</si>
  <si>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</si>
  <si>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</si>
  <si>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</si>
  <si>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</si>
  <si>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</si>
  <si>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</si>
  <si>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</si>
  <si>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</si>
  <si>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</si>
  <si>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</si>
  <si>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</si>
  <si>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</si>
  <si>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</si>
  <si>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</si>
  <si>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</si>
  <si>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</si>
  <si>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</si>
  <si>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</si>
  <si>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</si>
  <si>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</si>
  <si>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</si>
  <si>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</si>
  <si>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</si>
  <si>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</si>
  <si>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</si>
  <si>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</si>
  <si>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</si>
  <si>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</si>
  <si>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</si>
  <si>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</si>
  <si>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</si>
  <si>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</si>
  <si>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</si>
  <si>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</si>
  <si>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</si>
  <si>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</si>
  <si>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</si>
  <si>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</si>
  <si>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</si>
  <si>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</si>
  <si>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</si>
  <si>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</si>
  <si>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</si>
  <si>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</si>
  <si>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</si>
  <si>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</si>
  <si>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</si>
  <si>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</si>
  <si>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</si>
  <si>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</si>
  <si>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</si>
  <si>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</si>
  <si>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</si>
  <si>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</si>
  <si>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</si>
  <si>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</si>
  <si>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</si>
  <si>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</si>
  <si>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</si>
  <si>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</si>
  <si>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</si>
  <si>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</si>
  <si>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</si>
  <si>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</si>
  <si>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</si>
  <si>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</si>
  <si>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</si>
  <si>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</si>
  <si>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</si>
  <si>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</si>
  <si>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</si>
  <si>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</si>
  <si>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</si>
  <si>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</si>
  <si>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</si>
  <si>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</si>
  <si>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</si>
  <si>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</si>
  <si>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</si>
  <si>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</si>
  <si>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</si>
  <si>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</si>
  <si>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</si>
  <si>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</si>
  <si>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</si>
  <si>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</si>
  <si>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</si>
  <si>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</si>
  <si>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</si>
  <si>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</si>
  <si>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</si>
  <si>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</si>
  <si>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</si>
  <si>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</si>
  <si>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</si>
  <si>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</si>
  <si>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</si>
  <si>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</si>
  <si>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</si>
  <si>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</si>
  <si>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</si>
  <si>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</si>
  <si>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</si>
  <si>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</si>
  <si>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</si>
  <si>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</si>
  <si>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</si>
  <si>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</si>
  <si>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</si>
  <si>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</si>
  <si>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</si>
  <si>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</si>
  <si>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</si>
  <si>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</si>
  <si>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</si>
  <si>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</si>
  <si>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</si>
  <si>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</si>
  <si>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</si>
  <si>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</si>
  <si>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</si>
  <si>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</si>
  <si>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</si>
  <si>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</si>
  <si>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</si>
  <si>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</si>
  <si>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</si>
  <si>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</si>
  <si>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</si>
  <si>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</si>
  <si>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</si>
  <si>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</si>
  <si>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</si>
  <si>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</si>
  <si>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</si>
  <si>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</si>
  <si>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</si>
  <si>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</si>
  <si>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</si>
  <si>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</si>
  <si>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</si>
  <si>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</si>
  <si>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</si>
  <si>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</si>
  <si>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</si>
  <si>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</si>
  <si>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</si>
  <si>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</si>
  <si>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</si>
  <si>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</si>
  <si>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</si>
  <si>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</si>
  <si>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</si>
  <si>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</si>
  <si>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</si>
  <si>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</si>
  <si>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</si>
  <si>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</si>
  <si>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</si>
  <si>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</si>
  <si>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</si>
  <si>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</si>
  <si>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</si>
  <si>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</si>
  <si>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</si>
  <si>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</si>
  <si>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</si>
  <si>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</si>
  <si>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</si>
  <si>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</si>
  <si>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</si>
  <si>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</si>
  <si>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</si>
  <si>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</si>
  <si>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</si>
  <si>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</si>
  <si>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</si>
  <si>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</si>
  <si>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</si>
  <si>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</si>
  <si>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</si>
  <si>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</si>
  <si>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</si>
  <si>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</si>
  <si>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</si>
  <si>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</si>
  <si>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</si>
  <si>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</si>
  <si>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</si>
  <si>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</si>
  <si>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</si>
  <si>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</si>
  <si>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</si>
  <si>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</si>
  <si>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</si>
  <si>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</si>
  <si>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</si>
  <si>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</si>
  <si>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</si>
  <si>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</si>
  <si>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</si>
  <si>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</si>
  <si>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</si>
  <si>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</si>
  <si>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</si>
  <si>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</si>
  <si>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</si>
  <si>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</si>
  <si>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</si>
  <si>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</si>
  <si>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</si>
  <si>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</si>
  <si>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</si>
  <si>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</si>
  <si>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</si>
  <si>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</si>
  <si>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</si>
  <si>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</si>
  <si>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</si>
  <si>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</si>
  <si>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</si>
  <si>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</si>
  <si>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</si>
  <si>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</si>
  <si>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</si>
  <si>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</si>
  <si>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</si>
  <si>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</si>
  <si>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</si>
  <si>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</si>
  <si>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</si>
  <si>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</si>
  <si>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</si>
  <si>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</si>
  <si>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</si>
  <si>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</si>
  <si>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</si>
  <si>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</si>
  <si>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</si>
  <si>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</si>
  <si>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</si>
  <si>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</si>
  <si>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</si>
  <si>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</si>
  <si>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</si>
  <si>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</si>
  <si>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</si>
  <si>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</si>
  <si>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</si>
  <si>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</si>
  <si>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</si>
  <si>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</si>
  <si>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</si>
  <si>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</si>
  <si>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</si>
  <si>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</si>
  <si>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</si>
  <si>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</si>
  <si>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</si>
  <si>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</si>
  <si>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</si>
  <si>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</si>
  <si>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</si>
  <si>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</si>
  <si>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</si>
  <si>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</si>
  <si>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</si>
  <si>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</si>
  <si>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</si>
  <si>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</si>
  <si>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</si>
  <si>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</si>
  <si>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</si>
  <si>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</si>
  <si>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</si>
  <si>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</si>
  <si>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</si>
  <si>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</si>
  <si>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</si>
  <si>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</si>
  <si>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</si>
  <si>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</si>
  <si>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</si>
  <si>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</si>
  <si>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</si>
  <si>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</si>
  <si>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</si>
  <si>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</si>
  <si>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</si>
  <si>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</si>
  <si>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</si>
  <si>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</si>
  <si>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</si>
  <si>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</si>
  <si>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</si>
  <si>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</si>
  <si>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</si>
  <si>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</si>
  <si>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</si>
  <si>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</si>
  <si>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</si>
  <si>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</si>
  <si>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</si>
  <si>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</si>
  <si>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</si>
  <si>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</si>
  <si>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</si>
  <si>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</si>
  <si>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</si>
  <si>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</si>
  <si>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</si>
  <si>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</si>
  <si>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</si>
  <si>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</si>
  <si>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</si>
  <si>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</si>
  <si>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</si>
  <si>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</si>
  <si>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</si>
  <si>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</si>
  <si>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</si>
  <si>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</si>
  <si>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</si>
  <si>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</si>
  <si>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</si>
  <si>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</si>
  <si>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</si>
  <si>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</si>
  <si>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</si>
  <si>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</si>
  <si>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</si>
  <si>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</si>
  <si>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</si>
  <si>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</si>
  <si>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</si>
  <si>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</si>
  <si>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</si>
  <si>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</si>
  <si>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</si>
  <si>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</si>
  <si>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</si>
  <si>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</si>
  <si>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</si>
  <si>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</si>
  <si>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</si>
  <si>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</si>
  <si>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</si>
  <si>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</si>
  <si>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</si>
  <si>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</si>
  <si>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</si>
  <si>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</si>
  <si>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</si>
  <si>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</si>
  <si>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</si>
  <si>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</si>
  <si>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</si>
  <si>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</si>
  <si>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</si>
  <si>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</si>
  <si>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</si>
  <si>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</si>
  <si>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</si>
  <si>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</si>
  <si>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</si>
  <si>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</si>
  <si>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</si>
  <si>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</si>
  <si>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</si>
  <si>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</si>
  <si>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</si>
  <si>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</si>
  <si>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</si>
  <si>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</si>
  <si>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</si>
  <si>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</si>
  <si>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</si>
  <si>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</si>
  <si>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</si>
  <si>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</si>
  <si>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</si>
  <si>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</si>
  <si>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</si>
  <si>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</si>
  <si>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</si>
  <si>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</si>
  <si>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</si>
  <si>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</si>
  <si>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</si>
  <si>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</si>
  <si>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</si>
  <si>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</si>
  <si>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</si>
  <si>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</si>
  <si>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</si>
  <si>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</si>
  <si>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</si>
  <si>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</si>
  <si>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</si>
  <si>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</si>
  <si>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</si>
  <si>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</si>
  <si>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</si>
  <si>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</si>
  <si>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</si>
  <si>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</si>
  <si>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</si>
  <si>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</si>
  <si>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</si>
  <si>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</si>
  <si>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</si>
  <si>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</si>
  <si>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</si>
  <si>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</si>
  <si>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</si>
  <si>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</si>
  <si>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</si>
  <si>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</si>
  <si>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</si>
  <si>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</si>
  <si>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</si>
  <si>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</si>
  <si>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</si>
  <si>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</si>
  <si>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</si>
  <si>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</si>
  <si>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</si>
  <si>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</si>
  <si>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</si>
  <si>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</si>
  <si>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</si>
  <si>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</si>
  <si>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</si>
  <si>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</si>
  <si>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</si>
  <si>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</si>
  <si>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</si>
  <si>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</si>
  <si>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</si>
  <si>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</si>
  <si>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</si>
  <si>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</si>
  <si>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</si>
  <si>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</si>
  <si>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</si>
  <si>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</si>
  <si>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</si>
  <si>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</si>
  <si>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</si>
  <si>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</si>
  <si>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</si>
  <si>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</si>
  <si>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</si>
  <si>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</si>
  <si>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</si>
  <si>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</si>
  <si>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</si>
  <si>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</si>
  <si>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</si>
  <si>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</si>
  <si>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</si>
  <si>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</si>
  <si>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</si>
  <si>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</si>
  <si>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</si>
  <si>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</si>
  <si>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</si>
  <si>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</si>
  <si>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</si>
  <si>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</si>
  <si>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</si>
  <si>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</si>
  <si>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</si>
  <si>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</si>
  <si>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</si>
  <si>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</si>
  <si>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</si>
  <si>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</si>
  <si>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</si>
  <si>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</si>
  <si>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</si>
  <si>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</si>
  <si>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</si>
  <si>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</si>
  <si>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</si>
  <si>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</si>
  <si>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</si>
  <si>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</si>
  <si>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</si>
  <si>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</si>
  <si>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</si>
  <si>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</si>
  <si>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</si>
  <si>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</si>
  <si>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</si>
  <si>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</si>
  <si>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</si>
  <si>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</si>
  <si>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</si>
  <si>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</si>
  <si>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</si>
  <si>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</si>
  <si>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</si>
  <si>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</si>
  <si>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</si>
  <si>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</si>
  <si>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</si>
  <si>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</si>
  <si>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</si>
  <si>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</si>
  <si>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</si>
  <si>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</si>
  <si>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</si>
  <si>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</si>
  <si>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</si>
  <si>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</si>
  <si>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</si>
  <si>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</si>
  <si>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</si>
  <si>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</si>
  <si>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</si>
  <si>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</si>
  <si>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</si>
  <si>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</si>
  <si>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</si>
  <si>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</si>
  <si>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</si>
  <si>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</si>
  <si>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</si>
  <si>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</si>
  <si>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</si>
  <si>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</si>
  <si>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</si>
  <si>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</si>
  <si>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</si>
  <si>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</si>
  <si>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</si>
  <si>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</si>
  <si>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</si>
  <si>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</si>
  <si>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</si>
  <si>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</si>
  <si>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</si>
  <si>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</si>
  <si>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</si>
  <si>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</si>
  <si>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</si>
  <si>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</si>
  <si>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</si>
  <si>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</si>
  <si>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</si>
  <si>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</si>
  <si>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</si>
  <si>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</si>
  <si>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</si>
  <si>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</si>
  <si>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</si>
  <si>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</si>
  <si>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</si>
  <si>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</si>
  <si>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</si>
  <si>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</si>
  <si>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</si>
  <si>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</si>
  <si>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</si>
  <si>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</si>
  <si>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</si>
  <si>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</si>
  <si>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</si>
  <si>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</si>
  <si>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</si>
  <si>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</si>
  <si>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</si>
  <si>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</si>
  <si>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</si>
  <si>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</si>
  <si>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</si>
  <si>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</si>
  <si>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</si>
  <si>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</si>
  <si>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</si>
  <si>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</si>
  <si>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</si>
  <si>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</si>
  <si>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</si>
  <si>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</si>
  <si>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</si>
  <si>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</si>
  <si>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</si>
  <si>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</si>
  <si>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</si>
  <si>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</si>
  <si>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</si>
  <si>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</si>
  <si>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</si>
  <si>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</si>
  <si>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</si>
  <si>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</si>
  <si>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</si>
  <si>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</si>
  <si>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</si>
  <si>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</si>
  <si>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</si>
  <si>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</si>
  <si>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</si>
  <si>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</si>
  <si>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</si>
  <si>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</si>
  <si>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</si>
  <si>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</si>
  <si>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</si>
  <si>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</si>
  <si>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</si>
  <si>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</si>
  <si>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</si>
  <si>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</si>
  <si>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</si>
  <si>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</si>
  <si>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</si>
  <si>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</si>
  <si>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</si>
  <si>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</si>
  <si>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</si>
  <si>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</si>
  <si>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</si>
  <si>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</si>
  <si>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</si>
  <si>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</si>
  <si>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</si>
  <si>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</si>
  <si>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</si>
  <si>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</si>
  <si>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</si>
  <si>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</si>
  <si>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</si>
  <si>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</si>
  <si>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</si>
  <si>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</si>
  <si>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</si>
  <si>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</si>
  <si>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</si>
  <si>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</si>
  <si>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</si>
  <si>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</si>
  <si>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</si>
  <si>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</si>
  <si>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</si>
  <si>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</si>
  <si>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</si>
  <si>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</si>
  <si>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</si>
  <si>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</si>
  <si>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</si>
  <si>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</si>
  <si>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</si>
  <si>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</si>
  <si>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</si>
  <si>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</si>
  <si>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</si>
  <si>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</si>
  <si>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</si>
  <si>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</si>
  <si>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</si>
  <si>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</si>
  <si>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</si>
  <si>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</si>
  <si>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</si>
  <si>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</si>
  <si>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</si>
  <si>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</si>
  <si>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</si>
  <si>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</si>
  <si>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</si>
  <si>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</si>
  <si>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</si>
  <si>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</si>
  <si>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</si>
  <si>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</si>
  <si>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</si>
  <si>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</si>
  <si>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</si>
  <si>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</si>
  <si>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</si>
  <si>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</si>
  <si>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</si>
  <si>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</si>
  <si>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</si>
  <si>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</si>
  <si>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</si>
  <si>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</si>
  <si>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</si>
  <si>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</si>
  <si>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</si>
  <si>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</si>
  <si>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</si>
  <si>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</si>
  <si>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</si>
  <si>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</si>
  <si>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</si>
  <si>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</si>
  <si>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</si>
  <si>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</si>
  <si>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</si>
  <si>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</si>
  <si>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</si>
  <si>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</si>
  <si>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</si>
  <si>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</si>
  <si>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</si>
  <si>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</si>
  <si>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</si>
  <si>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</si>
  <si>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</si>
  <si>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</si>
  <si>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</si>
  <si>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</si>
  <si>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</si>
  <si>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</si>
  <si>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</si>
  <si>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</si>
  <si>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</si>
  <si>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</si>
  <si>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</si>
  <si>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</si>
  <si>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</si>
  <si>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</si>
  <si>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</si>
  <si>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</si>
  <si>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</si>
  <si>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</si>
  <si>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</si>
  <si>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</si>
  <si>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</si>
  <si>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</si>
  <si>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</si>
  <si>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</si>
  <si>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</si>
  <si>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</si>
  <si>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</si>
  <si>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</si>
  <si>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</si>
  <si>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</si>
  <si>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</si>
  <si>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</si>
  <si>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</si>
  <si>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</si>
  <si>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</si>
  <si>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</si>
  <si>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</si>
  <si>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</si>
  <si>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</si>
  <si>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</si>
  <si>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</si>
  <si>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</si>
  <si>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</si>
  <si>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</si>
  <si>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</si>
  <si>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</si>
  <si>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</si>
  <si>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</si>
  <si>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</si>
  <si>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</si>
  <si>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</si>
  <si>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</si>
  <si>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</si>
  <si>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</si>
  <si>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</si>
  <si>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</si>
  <si>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</si>
  <si>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</si>
  <si>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</si>
  <si>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</si>
  <si>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</si>
  <si>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</si>
  <si>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</si>
  <si>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</si>
  <si>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</si>
  <si>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</si>
  <si>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</si>
  <si>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</si>
  <si>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</si>
  <si>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</si>
  <si>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</si>
  <si>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</si>
  <si>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</si>
  <si>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</si>
  <si>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</si>
  <si>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</si>
  <si>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</si>
  <si>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</si>
  <si>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</si>
  <si>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</si>
  <si>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</si>
  <si>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</si>
  <si>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</si>
  <si>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</si>
  <si>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</si>
  <si>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</si>
  <si>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</si>
  <si>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</si>
  <si>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</si>
  <si>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</si>
  <si>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</si>
  <si>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</si>
  <si>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</si>
  <si>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</si>
  <si>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</si>
  <si>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</si>
  <si>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</si>
  <si>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</si>
  <si>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</si>
  <si>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</si>
  <si>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</si>
  <si>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</si>
  <si>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</si>
  <si>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</si>
  <si>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</si>
  <si>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</si>
  <si>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</si>
  <si>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</si>
  <si>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</si>
  <si>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</si>
  <si>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</si>
  <si>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</si>
  <si>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</si>
  <si>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</si>
  <si>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</si>
  <si>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</si>
  <si>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</si>
  <si>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</si>
  <si>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</si>
  <si>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</si>
  <si>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</si>
  <si>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</si>
  <si>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</si>
  <si>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</si>
  <si>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</si>
  <si>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</si>
  <si>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</si>
  <si>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</si>
  <si>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</si>
  <si>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</si>
  <si>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</si>
  <si>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</si>
  <si>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</si>
  <si>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</si>
  <si>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</si>
  <si>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</si>
  <si>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</si>
  <si>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</si>
  <si>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</si>
  <si>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</si>
  <si>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</si>
  <si>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</si>
  <si>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</si>
  <si>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</si>
  <si>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</si>
  <si>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</si>
  <si>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</si>
  <si>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</si>
  <si>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</si>
  <si>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</si>
  <si>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</si>
  <si>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</si>
  <si>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</si>
  <si>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</si>
  <si>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</si>
  <si>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</si>
  <si>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</si>
  <si>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</si>
  <si>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</si>
  <si>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</si>
  <si>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</si>
  <si>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</si>
  <si>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</si>
  <si>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</si>
  <si>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</si>
  <si>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</si>
  <si>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</si>
  <si>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</si>
  <si>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</si>
  <si>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</si>
  <si>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</si>
  <si>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</si>
  <si>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</si>
  <si>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</si>
  <si>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</si>
  <si>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</si>
  <si>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</si>
  <si>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</si>
  <si>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</si>
  <si>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</si>
  <si>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</si>
  <si>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</si>
  <si>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</si>
  <si>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</si>
  <si>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</si>
  <si>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</si>
  <si>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</si>
  <si>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</si>
  <si>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</si>
  <si>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</si>
  <si>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</si>
  <si>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</si>
  <si>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</si>
  <si>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</si>
  <si>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</si>
  <si>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</si>
  <si>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</si>
  <si>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</si>
  <si>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</si>
  <si>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</si>
  <si>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</si>
  <si>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</si>
  <si>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</si>
  <si>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</si>
  <si>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</si>
  <si>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</si>
  <si>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</si>
  <si>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</si>
  <si>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</si>
  <si>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</si>
  <si>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</si>
  <si>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</si>
  <si>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</si>
  <si>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</si>
  <si>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</si>
  <si>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</si>
  <si>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</si>
  <si>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</si>
  <si>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</si>
  <si>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</si>
  <si>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</si>
  <si>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</si>
  <si>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</si>
  <si>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</si>
  <si>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</si>
  <si>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</si>
  <si>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</si>
  <si>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</si>
  <si>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</si>
  <si>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</si>
  <si>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</si>
  <si>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</si>
  <si>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</si>
  <si>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</si>
  <si>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</si>
  <si>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</si>
  <si>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</si>
  <si>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</si>
  <si>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</si>
  <si>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</si>
  <si>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</si>
  <si>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</si>
  <si>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</si>
  <si>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</si>
  <si>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</si>
  <si>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</si>
  <si>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</si>
  <si>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</si>
  <si>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</si>
  <si>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</si>
  <si>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</si>
  <si>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</si>
  <si>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</si>
  <si>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</si>
  <si>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</si>
  <si>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</si>
  <si>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</si>
  <si>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</si>
  <si>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</si>
  <si>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</si>
  <si>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</si>
  <si>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</si>
  <si>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</si>
  <si>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</si>
  <si>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</si>
  <si>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</si>
  <si>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</si>
  <si>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</si>
  <si>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</si>
  <si>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</si>
  <si>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</si>
  <si>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</si>
  <si>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</si>
  <si>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</si>
  <si>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</si>
  <si>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</si>
  <si>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</si>
  <si>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</si>
  <si>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</si>
  <si>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</si>
  <si>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</si>
  <si>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</si>
  <si>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</si>
  <si>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</si>
  <si>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</si>
  <si>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</si>
  <si>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</si>
  <si>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</si>
  <si>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</si>
  <si>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</si>
  <si>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</si>
  <si>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</si>
  <si>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</si>
  <si>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</si>
  <si>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</si>
  <si>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</si>
  <si>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</si>
  <si>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</si>
  <si>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</si>
  <si>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</si>
  <si>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</si>
  <si>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</si>
  <si>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</si>
  <si>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</si>
  <si>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</si>
  <si>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</si>
  <si>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</si>
  <si>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</si>
  <si>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</si>
  <si>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</si>
  <si>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</si>
  <si>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</si>
  <si>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</si>
  <si>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</si>
  <si>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</si>
  <si>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</si>
  <si>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</si>
  <si>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</si>
  <si>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</si>
  <si>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</si>
  <si>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</si>
  <si>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</si>
  <si>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</si>
  <si>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</si>
  <si>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</si>
  <si>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</si>
  <si>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</si>
  <si>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</si>
  <si>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</si>
  <si>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</si>
  <si>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</si>
  <si>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</si>
  <si>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</si>
  <si>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</si>
  <si>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</si>
  <si>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</si>
  <si>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</si>
  <si>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</si>
  <si>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</si>
  <si>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</si>
  <si>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</si>
  <si>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</si>
  <si>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</si>
  <si>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</si>
  <si>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</si>
  <si>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</si>
  <si>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</si>
  <si>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</si>
  <si>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</si>
  <si>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</si>
  <si>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</si>
  <si>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</si>
  <si>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</si>
  <si>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</si>
  <si>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</si>
  <si>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</si>
  <si>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</si>
  <si>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</si>
  <si>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</si>
  <si>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</si>
  <si>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</si>
  <si>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</si>
  <si>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</si>
  <si>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</si>
  <si>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</si>
  <si>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</si>
  <si>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</si>
  <si>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</si>
  <si>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</si>
  <si>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</si>
  <si>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</si>
  <si>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</si>
  <si>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</si>
  <si>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</si>
  <si>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</si>
  <si>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</si>
  <si>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</si>
  <si>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</si>
  <si>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</si>
  <si>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</si>
  <si>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</si>
  <si>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</si>
  <si>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</si>
  <si>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</si>
  <si>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</si>
  <si>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</si>
  <si>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</si>
  <si>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</si>
  <si>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</si>
  <si>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</si>
  <si>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</si>
  <si>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</si>
  <si>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</si>
  <si>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</si>
  <si>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</si>
  <si>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</si>
  <si>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</si>
  <si>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</si>
  <si>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</si>
  <si>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</si>
  <si>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</si>
  <si>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</si>
  <si>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</si>
  <si>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</si>
  <si>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</si>
  <si>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</si>
  <si>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</si>
  <si>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</si>
  <si>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</si>
  <si>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</si>
  <si>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</si>
  <si>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</si>
  <si>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</si>
  <si>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</si>
  <si>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</si>
  <si>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</si>
  <si>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</si>
  <si>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</si>
  <si>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</si>
  <si>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</si>
  <si>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</si>
  <si>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</si>
  <si>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</si>
  <si>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</si>
  <si>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</si>
  <si>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</si>
  <si>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</si>
  <si>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</si>
  <si>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</si>
  <si>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</si>
  <si>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</si>
  <si>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</si>
  <si>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</si>
  <si>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</si>
  <si>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</si>
  <si>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</si>
  <si>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</si>
  <si>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</si>
  <si>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</si>
  <si>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</si>
  <si>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</si>
  <si>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</si>
  <si>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</si>
  <si>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</si>
  <si>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</si>
  <si>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</si>
  <si>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</si>
  <si>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</si>
  <si>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</si>
  <si>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</si>
  <si>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</si>
  <si>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</si>
  <si>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</si>
  <si>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</si>
  <si>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</si>
  <si>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</si>
  <si>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</si>
  <si>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</si>
  <si>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</si>
  <si>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</si>
  <si>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</si>
  <si>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</si>
  <si>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</si>
  <si>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</si>
  <si>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</si>
  <si>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</si>
  <si>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</si>
  <si>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</si>
  <si>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</si>
  <si>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</si>
  <si>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</si>
  <si>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</si>
  <si>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</si>
  <si>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</si>
  <si>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</si>
  <si>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</si>
  <si>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</si>
  <si>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</si>
  <si>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</si>
  <si>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</si>
  <si>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</si>
  <si>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</si>
  <si>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</si>
  <si>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</si>
  <si>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</si>
  <si>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</si>
  <si>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</si>
  <si>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</si>
  <si>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</si>
  <si>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</si>
  <si>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</si>
  <si>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</si>
  <si>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</si>
  <si>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</si>
  <si>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</si>
  <si>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</si>
  <si>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</si>
  <si>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</si>
  <si>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</si>
  <si>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</si>
  <si>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</si>
  <si>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</si>
  <si>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</si>
  <si>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</si>
  <si>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</si>
  <si>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</si>
  <si>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</si>
  <si>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</si>
  <si>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</si>
  <si>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</si>
  <si>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</si>
  <si>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</si>
  <si>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</si>
  <si>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</si>
  <si>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</si>
  <si>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</si>
  <si>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</si>
  <si>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</si>
  <si>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</si>
  <si>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</si>
  <si>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</si>
  <si>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</si>
  <si>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</si>
  <si>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</si>
  <si>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</si>
  <si>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</si>
  <si>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</si>
  <si>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</si>
  <si>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</si>
  <si>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</si>
  <si>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</si>
  <si>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</si>
  <si>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</si>
  <si>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</si>
  <si>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</si>
  <si>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</si>
  <si>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</si>
  <si>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</si>
  <si>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</si>
  <si>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</si>
  <si>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</si>
  <si>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</si>
  <si>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</si>
  <si>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</si>
  <si>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</si>
  <si>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</si>
  <si>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</si>
  <si>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</si>
  <si>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</si>
  <si>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</si>
  <si>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</si>
  <si>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</si>
  <si>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</si>
  <si>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</si>
  <si>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</si>
  <si>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</si>
  <si>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</si>
  <si>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</si>
  <si>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</si>
  <si>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</si>
  <si>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</si>
  <si>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</si>
  <si>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</si>
  <si>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</si>
  <si>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</si>
  <si>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</si>
  <si>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</si>
  <si>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</si>
  <si>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</si>
  <si>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</si>
  <si>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</si>
  <si>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</si>
  <si>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</si>
  <si>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</si>
  <si>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</si>
  <si>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</si>
  <si>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</si>
  <si>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</si>
  <si>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</si>
  <si>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</si>
  <si>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</si>
  <si>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</si>
  <si>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</si>
  <si>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</si>
  <si>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</si>
  <si>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</si>
  <si>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</si>
  <si>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</si>
  <si>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</si>
  <si>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</si>
  <si>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</si>
  <si>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</si>
  <si>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</si>
  <si>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</si>
  <si>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</si>
  <si>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</si>
  <si>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</si>
  <si>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</si>
  <si>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</si>
  <si>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</si>
  <si>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</si>
  <si>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</si>
  <si>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</si>
  <si>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</si>
  <si>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</si>
  <si>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</si>
  <si>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</si>
  <si>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</si>
  <si>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</si>
  <si>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</si>
  <si>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</si>
  <si>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</si>
  <si>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</si>
  <si>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</si>
  <si>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</si>
  <si>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</si>
  <si>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</si>
  <si>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</si>
  <si>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</si>
  <si>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</si>
  <si>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</si>
  <si>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</si>
  <si>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</si>
  <si>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</si>
  <si>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</si>
  <si>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</si>
  <si>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</si>
  <si>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</si>
  <si>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</si>
  <si>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</si>
  <si>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</si>
  <si>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</si>
  <si>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</si>
  <si>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</si>
  <si>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</si>
  <si>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</si>
  <si>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</si>
  <si>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</si>
  <si>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</si>
  <si>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</si>
  <si>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</si>
  <si>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</si>
  <si>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</si>
  <si>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</si>
  <si>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</si>
  <si>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</si>
  <si>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</si>
  <si>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</si>
  <si>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</si>
  <si>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</si>
  <si>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</si>
  <si>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</si>
  <si>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</si>
  <si>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</si>
  <si>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</si>
  <si>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</si>
  <si>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</si>
  <si>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</si>
  <si>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</si>
  <si>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</si>
  <si>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</si>
  <si>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</si>
  <si>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</si>
  <si>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</si>
  <si>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</si>
  <si>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</si>
  <si>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</si>
  <si>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</si>
  <si>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</si>
  <si>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</si>
  <si>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</si>
  <si>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</si>
  <si>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</si>
  <si>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</si>
  <si>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</si>
  <si>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</si>
  <si>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</si>
  <si>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</si>
  <si>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</si>
  <si>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</si>
  <si>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</si>
  <si>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</si>
  <si>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</si>
  <si>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</si>
  <si>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</si>
  <si>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</si>
  <si>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</si>
  <si>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</si>
  <si>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</si>
  <si>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</si>
  <si>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</si>
  <si>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</si>
  <si>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</si>
  <si>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</si>
  <si>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</si>
  <si>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</si>
  <si>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</si>
  <si>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</si>
  <si>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</si>
  <si>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</si>
  <si>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</si>
  <si>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</si>
  <si>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</si>
  <si>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</si>
  <si>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</si>
  <si>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</si>
  <si>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</si>
  <si>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</si>
  <si>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</si>
  <si>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</si>
  <si>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</si>
  <si>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</si>
  <si>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</si>
  <si>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</si>
  <si>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</si>
  <si>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</si>
  <si>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</si>
  <si>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</si>
  <si>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</si>
  <si>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</si>
  <si>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</si>
  <si>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</si>
  <si>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</si>
  <si>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</si>
  <si>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</si>
  <si>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</si>
  <si>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</si>
  <si>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</si>
  <si>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</si>
  <si>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</si>
  <si>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</si>
  <si>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</si>
  <si>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</si>
  <si>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</si>
  <si>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</si>
  <si>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</si>
  <si>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</si>
  <si>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</si>
  <si>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</si>
  <si>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</si>
  <si>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</si>
  <si>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</si>
  <si>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</si>
  <si>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</si>
  <si>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</si>
  <si>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</si>
  <si>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</si>
  <si>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</si>
  <si>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</si>
  <si>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</si>
  <si>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</si>
  <si>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</si>
  <si>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</si>
  <si>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</si>
  <si>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</si>
  <si>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</si>
  <si>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</si>
  <si>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</si>
  <si>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</si>
  <si>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</si>
  <si>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</si>
  <si>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</si>
  <si>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</si>
  <si>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</si>
  <si>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</si>
  <si>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</si>
  <si>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</si>
  <si>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</si>
  <si>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</si>
  <si>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</si>
  <si>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</si>
  <si>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</si>
  <si>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</si>
  <si>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</si>
  <si>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</si>
  <si>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</si>
  <si>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</si>
  <si>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</si>
  <si>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</si>
  <si>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</si>
  <si>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</si>
  <si>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</si>
  <si>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</si>
  <si>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</si>
  <si>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</si>
  <si>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</si>
  <si>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</si>
  <si>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</si>
  <si>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</si>
  <si>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</si>
  <si>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</si>
  <si>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</si>
  <si>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</si>
  <si>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</si>
  <si>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</si>
  <si>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</si>
  <si>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</si>
  <si>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</si>
  <si>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</si>
  <si>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</si>
  <si>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</si>
  <si>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</si>
  <si>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</si>
  <si>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</si>
  <si>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</si>
  <si>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</si>
  <si>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</si>
  <si>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</si>
  <si>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</si>
  <si>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</si>
  <si>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</si>
  <si>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</si>
  <si>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</si>
  <si>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</si>
  <si>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</si>
  <si>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</si>
  <si>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</si>
  <si>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</si>
  <si>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</si>
  <si>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</si>
  <si>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</si>
  <si>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</si>
  <si>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</si>
  <si>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</si>
  <si>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</si>
  <si>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</si>
  <si>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</si>
  <si>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</si>
  <si>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</si>
  <si>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</si>
  <si>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</si>
  <si>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</si>
  <si>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</si>
  <si>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</si>
  <si>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</si>
  <si>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</si>
  <si>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</si>
  <si>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</si>
  <si>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</si>
  <si>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</si>
  <si>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</si>
  <si>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</si>
  <si>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</si>
  <si>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</si>
  <si>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</si>
  <si>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</si>
  <si>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</si>
  <si>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</si>
  <si>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</si>
  <si>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</si>
  <si>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</si>
  <si>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</si>
  <si>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</si>
  <si>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</si>
  <si>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</si>
  <si>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</si>
  <si>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</si>
  <si>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</si>
  <si>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</si>
  <si>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</si>
  <si>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</si>
  <si>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</si>
  <si>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</si>
  <si>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</si>
  <si>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</si>
  <si>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</si>
  <si>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</si>
  <si>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</si>
  <si>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</si>
  <si>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</si>
  <si>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</si>
  <si>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</si>
  <si>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</si>
  <si>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</si>
  <si>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</si>
  <si>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</si>
  <si>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</si>
  <si>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</si>
  <si>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</si>
  <si>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</si>
  <si>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</si>
  <si>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</si>
  <si>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</si>
  <si>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</si>
  <si>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</si>
  <si>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</si>
  <si>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</si>
  <si>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</si>
  <si>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</si>
  <si>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</si>
  <si>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</si>
  <si>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</si>
  <si>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</si>
  <si>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</si>
  <si>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</si>
  <si>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</si>
  <si>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</si>
  <si>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</si>
  <si>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</si>
  <si>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</si>
  <si>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</si>
  <si>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</si>
  <si>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</si>
  <si>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</si>
  <si>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</si>
  <si>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</si>
  <si>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</si>
  <si>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</si>
  <si>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</si>
  <si>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</si>
  <si>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</si>
  <si>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</si>
  <si>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</si>
  <si>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</si>
  <si>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</si>
  <si>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</si>
  <si>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</si>
  <si>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</si>
  <si>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</si>
  <si>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</si>
  <si>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</si>
  <si>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</si>
  <si>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</si>
  <si>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</si>
  <si>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</si>
  <si>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</si>
  <si>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</si>
  <si>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</si>
  <si>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</si>
  <si>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</si>
  <si>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</si>
  <si>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</si>
  <si>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</si>
  <si>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</si>
  <si>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</si>
  <si>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</si>
  <si>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</si>
  <si>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</si>
  <si>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</si>
  <si>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</si>
  <si>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</si>
  <si>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</si>
  <si>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</si>
  <si>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</si>
  <si>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</si>
  <si>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</si>
  <si>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</si>
  <si>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</si>
  <si>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</si>
  <si>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</si>
  <si>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</si>
  <si>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</si>
  <si>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</si>
  <si>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</si>
  <si>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</si>
  <si>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</si>
  <si>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</si>
  <si>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</si>
  <si>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</si>
  <si>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</si>
  <si>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</si>
  <si>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</si>
  <si>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</si>
  <si>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</si>
  <si>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</si>
  <si>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</si>
  <si>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</si>
  <si>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</si>
  <si>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</si>
  <si>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</si>
  <si>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</si>
  <si>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</si>
  <si>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</si>
  <si>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</si>
  <si>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</si>
  <si>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</si>
  <si>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</si>
  <si>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</si>
  <si>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</si>
  <si>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</si>
  <si>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</si>
  <si>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</si>
  <si>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</si>
  <si>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</si>
  <si>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</si>
  <si>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</si>
  <si>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</si>
  <si>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</si>
  <si>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</si>
  <si>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</si>
  <si>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</si>
  <si>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</si>
  <si>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</si>
  <si>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</si>
  <si>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</si>
  <si>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</si>
  <si>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</si>
  <si>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</si>
  <si>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</si>
  <si>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</si>
  <si>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</si>
  <si>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</si>
  <si>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</si>
  <si>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</si>
  <si>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</si>
  <si>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</si>
  <si>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</si>
  <si>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</si>
  <si>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</si>
  <si>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</si>
  <si>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</si>
  <si>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</si>
  <si>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</si>
  <si>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</si>
  <si>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</si>
  <si>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</si>
  <si>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</si>
  <si>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</si>
  <si>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</si>
  <si>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</si>
  <si>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</si>
  <si>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</si>
  <si>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</si>
  <si>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</si>
  <si>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</si>
  <si>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</si>
  <si>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</si>
  <si>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</si>
  <si>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</si>
  <si>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</si>
  <si>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</si>
  <si>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</si>
  <si>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</si>
  <si>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</si>
  <si>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</si>
  <si>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</si>
  <si>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</si>
  <si>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</si>
  <si>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</si>
  <si>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</si>
  <si>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</si>
  <si>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</si>
  <si>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</si>
  <si>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</si>
  <si>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</si>
  <si>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</si>
  <si>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</si>
  <si>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</si>
  <si>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</si>
  <si>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</si>
  <si>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</si>
  <si>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</si>
  <si>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</si>
  <si>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</si>
  <si>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</si>
  <si>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</si>
  <si>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</si>
  <si>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</si>
  <si>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</si>
  <si>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</si>
  <si>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</si>
  <si>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</si>
  <si>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</si>
  <si>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</si>
  <si>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</si>
  <si>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</si>
  <si>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</si>
  <si>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</si>
  <si>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</si>
  <si>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</si>
  <si>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</si>
  <si>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</si>
  <si>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</si>
  <si>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</si>
  <si>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</si>
  <si>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</si>
  <si>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</si>
  <si>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</si>
  <si>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</si>
  <si>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</si>
  <si>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</si>
  <si>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</si>
  <si>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</si>
  <si>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</si>
  <si>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</si>
  <si>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</si>
  <si>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</si>
  <si>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</si>
  <si>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</si>
  <si>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</si>
  <si>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</si>
  <si>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</si>
  <si>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</si>
  <si>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</si>
  <si>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</si>
  <si>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</si>
  <si>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</si>
  <si>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</si>
  <si>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</si>
  <si>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</si>
  <si>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</si>
  <si>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</si>
  <si>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</si>
  <si>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</si>
  <si>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</si>
  <si>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</si>
  <si>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</si>
  <si>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</si>
  <si>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</si>
  <si>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</si>
  <si>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</si>
  <si>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</si>
  <si>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</si>
  <si>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</si>
  <si>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</si>
  <si>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</si>
  <si>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</si>
  <si>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</si>
  <si>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</si>
  <si>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</si>
  <si>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</si>
  <si>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</si>
  <si>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</si>
  <si>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</si>
  <si>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</si>
  <si>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</si>
  <si>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</si>
  <si>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</si>
  <si>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</si>
  <si>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</si>
  <si>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</si>
  <si>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</si>
  <si>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</si>
  <si>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</si>
  <si>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</si>
  <si>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</si>
  <si>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</si>
  <si>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</si>
  <si>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</si>
  <si>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</si>
  <si>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</si>
  <si>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</si>
  <si>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</si>
  <si>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</si>
  <si>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</si>
  <si>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</si>
  <si>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</si>
  <si>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</si>
  <si>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</si>
  <si>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</si>
  <si>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</si>
  <si>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</si>
  <si>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</si>
  <si>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</si>
  <si>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</si>
  <si>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</si>
  <si>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</si>
  <si>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</si>
  <si>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</si>
  <si>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</si>
  <si>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</si>
  <si>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</si>
  <si>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</si>
  <si>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</si>
  <si>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</si>
  <si>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</si>
  <si>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</si>
  <si>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</si>
  <si>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</si>
  <si>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</si>
  <si>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</si>
  <si>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</si>
  <si>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</si>
  <si>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</si>
  <si>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</si>
  <si>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</si>
  <si>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</si>
  <si>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</si>
  <si>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</si>
  <si>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</si>
  <si>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</si>
  <si>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</si>
  <si>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</si>
  <si>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</si>
  <si>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</si>
  <si>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</si>
  <si>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</si>
  <si>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</si>
  <si>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</si>
  <si>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</si>
  <si>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</si>
  <si>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</si>
  <si>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</si>
  <si>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</si>
  <si>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</si>
  <si>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</si>
  <si>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</si>
  <si>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</si>
  <si>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</si>
  <si>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</si>
  <si>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</si>
  <si>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</si>
  <si>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</si>
  <si>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</si>
  <si>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</si>
  <si>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</si>
  <si>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</si>
  <si>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</si>
  <si>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</si>
  <si>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</si>
  <si>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</si>
  <si>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</si>
  <si>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</si>
  <si>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</si>
  <si>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</si>
  <si>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</si>
  <si>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</si>
  <si>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</si>
  <si>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</si>
  <si>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</si>
  <si>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</si>
  <si>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</si>
  <si>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</si>
  <si>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</si>
  <si>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</si>
  <si>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</si>
  <si>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</si>
  <si>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</si>
  <si>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</si>
  <si>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</si>
  <si>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</si>
  <si>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</si>
  <si>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</si>
  <si>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</si>
  <si>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</si>
  <si>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</si>
  <si>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</si>
  <si>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</si>
  <si>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</si>
  <si>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</si>
  <si>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</si>
  <si>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</si>
  <si>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</si>
  <si>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</si>
  <si>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</si>
  <si>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</si>
  <si>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</si>
  <si>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</si>
  <si>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</si>
  <si>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</si>
  <si>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</si>
  <si>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</si>
  <si>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</si>
  <si>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</si>
  <si>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</si>
  <si>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</si>
  <si>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</si>
  <si>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</si>
  <si>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</si>
  <si>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</si>
  <si>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</si>
  <si>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</si>
  <si>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</si>
  <si>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</si>
  <si>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</si>
  <si>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</si>
  <si>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</si>
  <si>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</si>
  <si>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</si>
  <si>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</si>
  <si>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</si>
  <si>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</si>
  <si>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</si>
  <si>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</si>
  <si>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</si>
  <si>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</si>
  <si>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</si>
  <si>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</si>
  <si>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</si>
  <si>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</si>
  <si>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</si>
  <si>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</si>
  <si>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</si>
  <si>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</si>
  <si>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</si>
  <si>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</si>
  <si>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</si>
  <si>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</si>
  <si>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</si>
  <si>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</si>
  <si>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</si>
  <si>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</si>
  <si>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</si>
  <si>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</si>
  <si>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</si>
  <si>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</si>
  <si>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</si>
  <si>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</si>
  <si>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</si>
  <si>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</si>
  <si>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</si>
  <si>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</si>
  <si>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</si>
  <si>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</si>
  <si>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</si>
  <si>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</si>
  <si>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</si>
  <si>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</si>
  <si>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</si>
  <si>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</si>
  <si>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</si>
  <si>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</si>
  <si>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</si>
  <si>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</si>
  <si>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</si>
  <si>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</si>
  <si>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</si>
  <si>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</si>
  <si>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</si>
  <si>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</si>
  <si>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</si>
  <si>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</si>
  <si>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</si>
  <si>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</si>
  <si>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</si>
  <si>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</si>
  <si>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</si>
  <si>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</si>
  <si>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</si>
  <si>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</si>
  <si>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</si>
  <si>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</si>
  <si>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</si>
  <si>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</si>
  <si>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</si>
  <si>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</si>
  <si>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</si>
  <si>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</si>
  <si>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</si>
  <si>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</si>
  <si>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</si>
  <si>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</si>
  <si>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</si>
  <si>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</si>
  <si>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</si>
  <si>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</si>
  <si>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</si>
  <si>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</si>
  <si>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</si>
  <si>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</si>
  <si>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</si>
  <si>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</si>
  <si>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</si>
  <si>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</si>
  <si>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</si>
  <si>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</si>
  <si>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</si>
  <si>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</si>
  <si>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</si>
  <si>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</si>
  <si>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</si>
  <si>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</si>
  <si>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</si>
  <si>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</si>
  <si>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</si>
  <si>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</si>
  <si>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</si>
  <si>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</si>
  <si>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</si>
  <si>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</si>
  <si>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</si>
  <si>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</si>
  <si>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</si>
  <si>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</si>
  <si>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</si>
  <si>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</si>
  <si>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</si>
  <si>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</si>
  <si>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</si>
  <si>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</si>
  <si>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</si>
  <si>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</si>
  <si>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</si>
  <si>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</si>
  <si>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</si>
  <si>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</si>
  <si>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</si>
  <si>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</si>
  <si>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</si>
  <si>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</si>
  <si>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</si>
  <si>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</si>
  <si>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</si>
  <si>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</si>
  <si>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</si>
  <si>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</si>
  <si>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</si>
  <si>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</si>
  <si>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</si>
  <si>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</si>
  <si>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</si>
  <si>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</si>
  <si>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</si>
  <si>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</si>
  <si>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</si>
  <si>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</si>
  <si>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</si>
  <si>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</si>
  <si>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</si>
  <si>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</si>
  <si>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</si>
  <si>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</si>
  <si>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</si>
  <si>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</si>
  <si>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</si>
  <si>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</si>
  <si>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</si>
  <si>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</si>
  <si>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</si>
  <si>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</si>
  <si>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</si>
  <si>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</si>
  <si>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</si>
  <si>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</si>
  <si>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</si>
  <si>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</si>
  <si>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</si>
  <si>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</si>
  <si>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</si>
  <si>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</si>
  <si>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</si>
  <si>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</si>
  <si>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</si>
  <si>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</si>
  <si>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</si>
  <si>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</si>
  <si>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</si>
  <si>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</si>
  <si>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</si>
  <si>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</si>
  <si>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</si>
  <si>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</si>
  <si>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</si>
  <si>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</si>
  <si>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</si>
  <si>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</si>
  <si>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</si>
  <si>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</si>
  <si>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</si>
  <si>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</si>
  <si>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</si>
  <si>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</si>
  <si>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</si>
  <si>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</si>
  <si>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</si>
  <si>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</si>
  <si>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</si>
  <si>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</si>
  <si>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</si>
  <si>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</si>
  <si>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</si>
  <si>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</si>
  <si>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</si>
  <si>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</si>
  <si>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</si>
  <si>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</si>
  <si>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</si>
  <si>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</si>
  <si>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</si>
  <si>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</si>
  <si>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</si>
  <si>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</si>
  <si>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</si>
  <si>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</si>
  <si>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</si>
  <si>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</si>
  <si>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</si>
  <si>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</si>
  <si>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</si>
  <si>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</si>
  <si>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</si>
  <si>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</si>
  <si>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</si>
  <si>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</si>
  <si>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</si>
  <si>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</si>
  <si>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</si>
  <si>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</si>
  <si>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</si>
  <si>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</si>
  <si>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</si>
  <si>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</si>
  <si>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</si>
  <si>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</si>
  <si>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</si>
  <si>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</si>
  <si>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</si>
  <si>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</si>
  <si>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</si>
  <si>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</si>
  <si>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</si>
  <si>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</si>
  <si>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</si>
  <si>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</si>
  <si>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</si>
  <si>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</si>
  <si>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</si>
  <si>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</si>
  <si>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</si>
  <si>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</si>
  <si>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</si>
  <si>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</si>
  <si>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</si>
  <si>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</si>
  <si>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</si>
  <si>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</si>
  <si>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</si>
  <si>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</si>
  <si>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</si>
  <si>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</si>
  <si>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</si>
  <si>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</si>
  <si>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</si>
  <si>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</si>
  <si>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</si>
  <si>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</si>
  <si>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</si>
  <si>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</si>
  <si>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</si>
  <si>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</si>
  <si>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</si>
  <si>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</si>
  <si>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</si>
  <si>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</si>
  <si>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</si>
  <si>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</si>
  <si>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</si>
  <si>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</si>
  <si>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</si>
  <si>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</si>
  <si>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</si>
  <si>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</si>
  <si>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</si>
  <si>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</si>
  <si>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</si>
  <si>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</si>
  <si>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</si>
  <si>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</si>
  <si>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</si>
  <si>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</si>
  <si>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</si>
  <si>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</si>
  <si>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</si>
  <si>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</si>
  <si>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</si>
  <si>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</si>
  <si>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</si>
  <si>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</si>
  <si>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</si>
  <si>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</si>
  <si>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</si>
  <si>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</si>
  <si>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</si>
  <si>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</si>
  <si>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</si>
  <si>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</si>
  <si>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</si>
  <si>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</si>
  <si>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</si>
  <si>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</si>
  <si>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</si>
  <si>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</si>
  <si>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</si>
  <si>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</si>
  <si>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</si>
  <si>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</si>
  <si>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</si>
  <si>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</si>
  <si>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</si>
  <si>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</si>
  <si>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</si>
  <si>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</si>
  <si>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</si>
  <si>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</si>
  <si>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</si>
  <si>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</si>
  <si>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</si>
  <si>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</si>
  <si>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</si>
  <si>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</si>
  <si>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</si>
  <si>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</si>
  <si>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</si>
  <si>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</si>
  <si>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</si>
  <si>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</si>
  <si>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</si>
  <si>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</si>
  <si>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</si>
  <si>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</si>
  <si>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</si>
  <si>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</si>
  <si>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</si>
  <si>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</si>
  <si>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</si>
  <si>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</si>
  <si>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</si>
  <si>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</si>
  <si>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</si>
  <si>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</si>
  <si>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</si>
  <si>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</si>
  <si>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</si>
  <si>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</si>
  <si>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</si>
  <si>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</si>
  <si>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</si>
  <si>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</si>
  <si>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</si>
  <si>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</si>
  <si>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</si>
  <si>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</si>
  <si>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</si>
  <si>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</si>
  <si>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</si>
  <si>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</si>
  <si>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</si>
  <si>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</si>
  <si>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</si>
  <si>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</si>
  <si>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</si>
  <si>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</si>
  <si>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</si>
  <si>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</si>
  <si>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</si>
  <si>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</si>
  <si>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</si>
  <si>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</si>
  <si>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</si>
  <si>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</si>
  <si>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</si>
  <si>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</si>
  <si>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</si>
  <si>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</si>
  <si>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</si>
  <si>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</si>
  <si>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</si>
  <si>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</si>
  <si>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</si>
  <si>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</si>
  <si>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</si>
  <si>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</si>
  <si>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</si>
  <si>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</si>
  <si>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</si>
  <si>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</si>
  <si>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</si>
  <si>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</si>
  <si>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</si>
  <si>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</si>
  <si>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</si>
  <si>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</si>
  <si>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</si>
  <si>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</si>
  <si>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</si>
  <si>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</si>
  <si>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</si>
  <si>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</si>
  <si>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</si>
  <si>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</si>
  <si>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</si>
  <si>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</si>
  <si>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</si>
  <si>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</si>
  <si>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</si>
  <si>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</si>
  <si>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</si>
  <si>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</si>
  <si>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</si>
  <si>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</si>
  <si>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</si>
  <si>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</si>
  <si>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</si>
  <si>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</si>
  <si>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</si>
  <si>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</si>
  <si>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</si>
  <si>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</si>
  <si>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</si>
  <si>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</si>
  <si>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</si>
  <si>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</si>
  <si>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</si>
  <si>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</si>
  <si>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</si>
  <si>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</si>
  <si>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</si>
  <si>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</si>
  <si>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</si>
  <si>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</si>
  <si>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</si>
  <si>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</si>
  <si>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</si>
  <si>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</si>
  <si>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</si>
  <si>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</si>
  <si>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</si>
  <si>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</si>
  <si>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</si>
  <si>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</si>
  <si>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</si>
  <si>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</si>
  <si>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</si>
  <si>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</si>
  <si>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</si>
  <si>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</si>
  <si>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</si>
  <si>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</si>
  <si>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</si>
  <si>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</si>
  <si>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</si>
  <si>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</si>
  <si>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</si>
  <si>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</si>
  <si>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</si>
  <si>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</si>
  <si>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</si>
  <si>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</si>
  <si>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</si>
  <si>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</si>
  <si>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</si>
  <si>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</si>
  <si>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</si>
  <si>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</si>
  <si>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</si>
  <si>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</si>
  <si>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</si>
  <si>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</si>
  <si>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</si>
  <si>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</si>
  <si>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</si>
  <si>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</si>
  <si>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</si>
  <si>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</si>
  <si>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</si>
  <si>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</si>
  <si>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</si>
  <si>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</si>
  <si>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</si>
  <si>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</si>
  <si>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</si>
  <si>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</si>
  <si>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</si>
  <si>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</si>
  <si>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</si>
  <si>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</si>
  <si>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</si>
  <si>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</si>
  <si>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</si>
  <si>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</si>
  <si>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</si>
  <si>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</si>
  <si>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</si>
  <si>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</si>
  <si>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</si>
  <si>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</si>
  <si>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</si>
  <si>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</si>
  <si>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</si>
  <si>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</si>
  <si>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</si>
  <si>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</si>
  <si>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</si>
  <si>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</si>
  <si>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</si>
  <si>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</si>
  <si>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</si>
  <si>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</si>
  <si>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</si>
  <si>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</si>
  <si>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</si>
  <si>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</si>
  <si>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</si>
  <si>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</si>
  <si>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</si>
  <si>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</si>
  <si>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</si>
  <si>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</si>
  <si>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</si>
  <si>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</si>
  <si>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</si>
  <si>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</si>
  <si>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</si>
  <si>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</si>
  <si>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</si>
  <si>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</si>
  <si>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</si>
  <si>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</si>
  <si>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</si>
  <si>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</si>
  <si>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</si>
  <si>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</si>
  <si>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</si>
  <si>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</si>
  <si>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</si>
  <si>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</si>
  <si>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</si>
  <si>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</si>
  <si>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</si>
  <si>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</si>
  <si>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</si>
  <si>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</si>
  <si>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</si>
  <si>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</si>
  <si>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</si>
  <si>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</si>
  <si>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</si>
  <si>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</si>
  <si>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</si>
  <si>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</si>
  <si>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</si>
  <si>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</si>
  <si>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</si>
  <si>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</si>
  <si>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</si>
  <si>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</si>
  <si>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</si>
  <si>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</si>
  <si>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</si>
  <si>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</si>
  <si>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</si>
  <si>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</si>
  <si>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</si>
  <si>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</si>
  <si>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</si>
  <si>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</si>
  <si>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</si>
  <si>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</si>
  <si>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</si>
  <si>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</si>
  <si>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</si>
  <si>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</si>
  <si>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</si>
  <si>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</si>
  <si>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</si>
  <si>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</si>
  <si>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</si>
  <si>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</si>
  <si>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</si>
  <si>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</si>
  <si>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</si>
  <si>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</si>
  <si>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</si>
  <si>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</si>
  <si>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</si>
  <si>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</si>
  <si>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</si>
  <si>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</si>
  <si>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</si>
  <si>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</si>
  <si>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</si>
  <si>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</si>
  <si>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</si>
  <si>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</si>
  <si>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</si>
  <si>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</si>
  <si>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</si>
  <si>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</si>
  <si>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</si>
  <si>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</si>
  <si>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</si>
  <si>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</si>
  <si>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</si>
  <si>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</si>
  <si>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</si>
  <si>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</si>
  <si>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</si>
  <si>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</si>
  <si>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</si>
  <si>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</si>
  <si>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</si>
  <si>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</si>
  <si>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</si>
  <si>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</si>
  <si>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</si>
  <si>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</si>
  <si>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</si>
  <si>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</si>
  <si>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</si>
  <si>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</si>
  <si>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</si>
  <si>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</si>
  <si>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</si>
  <si>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</si>
  <si>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</si>
  <si>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</si>
  <si>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</si>
  <si>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</si>
  <si>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</si>
  <si>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</si>
  <si>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</si>
  <si>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</si>
  <si>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</si>
  <si>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</si>
  <si>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</si>
  <si>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</si>
  <si>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</si>
  <si>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</si>
  <si>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</si>
  <si>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</si>
  <si>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</si>
  <si>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</si>
  <si>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</si>
  <si>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</si>
  <si>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</si>
  <si>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</si>
  <si>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</si>
  <si>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</si>
  <si>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</si>
  <si>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</si>
  <si>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</si>
  <si>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</si>
  <si>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</si>
  <si>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</si>
  <si>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</si>
  <si>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</si>
  <si>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</si>
  <si>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</si>
  <si>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</si>
  <si>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</si>
  <si>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</si>
  <si>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</si>
  <si>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</si>
  <si>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</si>
  <si>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</si>
  <si>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</si>
  <si>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</si>
  <si>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</si>
  <si>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</si>
  <si>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</si>
  <si>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</si>
  <si>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</si>
  <si>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</si>
  <si>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</si>
  <si>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</si>
  <si>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</si>
  <si>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</si>
  <si>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</si>
  <si>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</si>
  <si>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</si>
  <si>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</si>
  <si>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</si>
  <si>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</si>
  <si>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</si>
  <si>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</si>
  <si>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</si>
  <si>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</si>
  <si>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</si>
  <si>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</si>
  <si>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</si>
  <si>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</si>
  <si>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</si>
  <si>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</si>
  <si>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</si>
  <si>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</si>
  <si>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</si>
  <si>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</si>
  <si>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</si>
  <si>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</si>
  <si>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</si>
  <si>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</si>
  <si>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</si>
  <si>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</si>
  <si>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</si>
  <si>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</si>
  <si>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</si>
  <si>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</si>
  <si>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</si>
  <si>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</si>
  <si>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</si>
  <si>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</si>
  <si>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</si>
  <si>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</si>
  <si>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</si>
  <si>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</si>
  <si>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</si>
  <si>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</si>
  <si>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</si>
  <si>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</si>
  <si>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</si>
  <si>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</si>
  <si>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</si>
  <si>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</si>
  <si>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</si>
  <si>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</si>
  <si>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</si>
  <si>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</si>
  <si>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</si>
  <si>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</si>
  <si>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</si>
  <si>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</si>
  <si>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</si>
  <si>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</si>
  <si>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</si>
  <si>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</si>
  <si>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</si>
  <si>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</si>
  <si>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</si>
  <si>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</si>
  <si>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</si>
  <si>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</si>
  <si>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</si>
  <si>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</si>
  <si>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</si>
  <si>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</si>
  <si>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</si>
  <si>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</si>
  <si>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</si>
  <si>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</si>
  <si>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</si>
  <si>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</si>
  <si>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</si>
  <si>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</si>
  <si>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</si>
  <si>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</si>
  <si>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</si>
  <si>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</si>
  <si>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</si>
  <si>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</si>
  <si>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</si>
  <si>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</si>
  <si>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</si>
  <si>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</si>
  <si>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</si>
  <si>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</si>
  <si>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</si>
  <si>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</si>
  <si>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</si>
  <si>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</si>
  <si>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</si>
  <si>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</si>
  <si>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</si>
  <si>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</si>
  <si>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</si>
  <si>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</si>
  <si>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</si>
  <si>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</si>
  <si>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</si>
  <si>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</si>
  <si>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</si>
  <si>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</si>
  <si>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</si>
  <si>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</si>
  <si>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</si>
  <si>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</si>
  <si>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</si>
  <si>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</si>
  <si>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</si>
  <si>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</si>
  <si>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</si>
  <si>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</si>
  <si>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</si>
  <si>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</si>
  <si>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</si>
  <si>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</si>
  <si>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</si>
  <si>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</si>
  <si>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</si>
  <si>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</si>
  <si>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</si>
  <si>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</si>
  <si>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</si>
  <si>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</si>
  <si>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</si>
  <si>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</si>
  <si>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</si>
  <si>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</si>
  <si>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</si>
  <si>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</si>
  <si>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</si>
  <si>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</si>
  <si>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</si>
  <si>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</si>
  <si>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</si>
  <si>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</si>
  <si>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</si>
  <si>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</si>
  <si>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</si>
  <si>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</si>
  <si>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</si>
  <si>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</si>
  <si>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</si>
  <si>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</si>
  <si>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</si>
  <si>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</si>
  <si>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</si>
  <si>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</si>
  <si>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</si>
  <si>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</si>
  <si>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</si>
  <si>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</si>
  <si>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</si>
  <si>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</si>
  <si>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</si>
  <si>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</si>
  <si>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</si>
  <si>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</si>
  <si>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</si>
  <si>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</si>
  <si>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</si>
  <si>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</si>
  <si>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</si>
  <si>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</si>
  <si>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</si>
  <si>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</si>
  <si>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</si>
  <si>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</si>
  <si>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</si>
  <si>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</si>
  <si>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</si>
  <si>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</si>
  <si>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</si>
  <si>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</si>
  <si>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</si>
  <si>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</si>
  <si>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</si>
  <si>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</si>
  <si>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</si>
  <si>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</si>
  <si>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</si>
  <si>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</si>
  <si>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</si>
  <si>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</si>
  <si>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</si>
  <si>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</si>
  <si>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</si>
  <si>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</si>
  <si>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</si>
  <si>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</si>
  <si>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</si>
  <si>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</si>
  <si>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</si>
  <si>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</si>
  <si>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</si>
  <si>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</si>
  <si>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</si>
  <si>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</si>
  <si>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</si>
  <si>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</si>
  <si>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</si>
  <si>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</si>
  <si>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</si>
  <si>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</si>
  <si>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</si>
  <si>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</si>
  <si>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</si>
  <si>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</si>
  <si>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</si>
  <si>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</si>
  <si>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</si>
  <si>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</si>
  <si>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</si>
  <si>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</si>
  <si>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</si>
  <si>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</si>
  <si>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</si>
  <si>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</si>
  <si>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</si>
  <si>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</si>
  <si>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</si>
  <si>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</si>
  <si>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</si>
  <si>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</si>
  <si>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</si>
  <si>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</si>
  <si>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</si>
  <si>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</si>
  <si>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</si>
  <si>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</si>
  <si>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</si>
  <si>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</si>
  <si>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</si>
  <si>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</si>
  <si>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</si>
  <si>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</si>
  <si>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</si>
  <si>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</si>
  <si>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</si>
  <si>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</si>
  <si>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</si>
  <si>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</si>
  <si>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</si>
  <si>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</si>
  <si>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</si>
  <si>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</si>
  <si>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</si>
  <si>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</si>
  <si>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</si>
  <si>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</si>
  <si>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</si>
  <si>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</si>
  <si>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</si>
  <si>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</si>
  <si>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</si>
  <si>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</si>
  <si>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</si>
  <si>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</si>
  <si>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</si>
  <si>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</si>
  <si>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</si>
  <si>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</si>
  <si>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</si>
  <si>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</si>
  <si>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</si>
  <si>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</si>
  <si>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</si>
  <si>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</si>
  <si>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</si>
  <si>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</si>
  <si>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</si>
  <si>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</si>
  <si>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</si>
  <si>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</si>
  <si>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</si>
  <si>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</si>
  <si>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</si>
  <si>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</si>
  <si>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</si>
  <si>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</si>
  <si>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</si>
  <si>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</si>
  <si>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</si>
  <si>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</si>
  <si>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</si>
  <si>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</si>
  <si>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</si>
  <si>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</si>
  <si>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</si>
  <si>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</si>
  <si>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</si>
  <si>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</si>
  <si>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</si>
  <si>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</si>
  <si>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</si>
  <si>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</si>
  <si>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</si>
  <si>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</si>
  <si>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</si>
  <si>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</si>
  <si>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</si>
  <si>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</si>
  <si>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</si>
  <si>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</si>
  <si>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</si>
  <si>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</si>
  <si>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</si>
  <si>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</si>
  <si>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</si>
  <si>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</si>
  <si>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</si>
  <si>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</si>
  <si>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</si>
  <si>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</si>
  <si>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</si>
  <si>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</si>
  <si>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</si>
  <si>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</si>
  <si>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</si>
  <si>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</si>
  <si>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</si>
  <si>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</si>
  <si>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</si>
  <si>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</si>
  <si>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</si>
  <si>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</si>
  <si>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</si>
  <si>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</si>
  <si>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</si>
  <si>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</si>
  <si>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</si>
  <si>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</si>
  <si>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</si>
  <si>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</si>
  <si>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</si>
  <si>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</si>
  <si>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</si>
  <si>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</si>
  <si>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</si>
  <si>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</si>
  <si>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</si>
  <si>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</si>
  <si>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</si>
  <si>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</si>
  <si>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</si>
  <si>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</si>
  <si>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</si>
  <si>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</si>
  <si>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</si>
  <si>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</si>
  <si>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</si>
  <si>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</si>
  <si>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</si>
  <si>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</si>
  <si>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</si>
  <si>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</si>
  <si>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</si>
  <si>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</si>
  <si>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</si>
  <si>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</si>
  <si>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</si>
  <si>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</si>
  <si>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</si>
  <si>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</si>
  <si>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</si>
  <si>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</si>
  <si>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</si>
  <si>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</si>
  <si>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</si>
  <si>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</si>
  <si>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</si>
  <si>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</si>
  <si>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</si>
  <si>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</si>
  <si>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</si>
  <si>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</si>
  <si>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</si>
  <si>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</si>
  <si>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</si>
  <si>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</si>
  <si>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</si>
  <si>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</si>
  <si>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</si>
  <si>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</si>
  <si>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</si>
  <si>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</si>
  <si>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</si>
  <si>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</si>
  <si>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</si>
  <si>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</si>
  <si>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</si>
  <si>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</si>
  <si>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</si>
  <si>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</si>
  <si>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</si>
  <si>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</si>
  <si>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</si>
  <si>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</si>
  <si>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</si>
  <si>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</si>
  <si>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</si>
  <si>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</si>
  <si>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</si>
  <si>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</si>
  <si>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</si>
  <si>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</si>
  <si>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</si>
  <si>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</si>
  <si>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</si>
  <si>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</si>
  <si>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</si>
  <si>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</si>
  <si>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</si>
  <si>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</si>
  <si>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</si>
  <si>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</si>
  <si>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</si>
  <si>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</si>
  <si>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</si>
  <si>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</si>
  <si>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</si>
  <si>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</si>
  <si>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</si>
  <si>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</si>
  <si>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</si>
  <si>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</si>
  <si>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</si>
  <si>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</si>
  <si>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</si>
  <si>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</si>
  <si>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</si>
  <si>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</si>
  <si>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</si>
  <si>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</si>
  <si>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</si>
  <si>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</si>
  <si>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</si>
  <si>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</si>
  <si>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</si>
  <si>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</si>
  <si>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</si>
  <si>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</si>
  <si>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</si>
  <si>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</si>
  <si>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</si>
  <si>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</si>
  <si>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</si>
  <si>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</si>
  <si>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</si>
  <si>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</si>
  <si>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</si>
  <si>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</si>
  <si>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</si>
  <si>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</si>
  <si>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</si>
  <si>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</si>
  <si>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</si>
  <si>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</si>
  <si>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</si>
  <si>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</si>
  <si>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</si>
  <si>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</si>
  <si>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</si>
  <si>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</si>
  <si>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</si>
  <si>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</si>
  <si>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</si>
  <si>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</si>
  <si>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</si>
  <si>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</si>
  <si>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</si>
  <si>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</si>
  <si>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</si>
  <si>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</si>
  <si>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</si>
  <si>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</si>
  <si>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</si>
  <si>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</si>
  <si>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</si>
  <si>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</si>
  <si>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</si>
  <si>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</si>
  <si>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</si>
  <si>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</si>
  <si>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</si>
  <si>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</si>
  <si>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</si>
  <si>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</si>
  <si>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</si>
  <si>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</si>
  <si>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</si>
  <si>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</si>
  <si>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</si>
  <si>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</si>
  <si>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</si>
  <si>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</si>
  <si>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</si>
  <si>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</si>
  <si>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</si>
  <si>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</si>
  <si>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</si>
  <si>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</si>
  <si>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</si>
  <si>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</si>
  <si>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</si>
  <si>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</si>
  <si>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</si>
  <si>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</si>
  <si>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</si>
  <si>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</si>
  <si>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</si>
  <si>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</si>
  <si>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</si>
  <si>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</si>
  <si>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</si>
  <si>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</si>
  <si>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</si>
  <si>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</si>
  <si>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</si>
  <si>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</si>
  <si>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</si>
  <si>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</si>
  <si>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</si>
  <si>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</si>
  <si>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</si>
  <si>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</si>
  <si>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</si>
  <si>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</si>
  <si>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</si>
  <si>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</si>
  <si>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</si>
  <si>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</si>
  <si>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</si>
  <si>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</si>
  <si>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</si>
  <si>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</si>
  <si>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</si>
  <si>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</si>
  <si>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</si>
  <si>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</si>
  <si>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</si>
  <si>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</si>
  <si>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</si>
  <si>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</si>
  <si>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</si>
  <si>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</si>
  <si>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</si>
  <si>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</si>
  <si>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</si>
  <si>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</si>
  <si>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</si>
  <si>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</si>
  <si>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</si>
  <si>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</si>
  <si>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</si>
  <si>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</si>
  <si>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</si>
  <si>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</si>
  <si>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</si>
  <si>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</si>
  <si>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</si>
  <si>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</si>
  <si>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</si>
  <si>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</si>
  <si>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</si>
  <si>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</si>
  <si>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</si>
  <si>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</si>
  <si>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</si>
  <si>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</si>
  <si>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</si>
  <si>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</si>
  <si>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</si>
  <si>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</si>
  <si>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</si>
  <si>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</si>
  <si>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</si>
  <si>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</si>
  <si>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</si>
  <si>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</si>
  <si>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</si>
  <si>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</si>
  <si>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</si>
  <si>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</si>
  <si>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</si>
  <si>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</si>
  <si>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</si>
  <si>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</si>
  <si>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</si>
  <si>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</si>
  <si>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</si>
  <si>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</si>
  <si>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</si>
  <si>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</si>
  <si>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</si>
  <si>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</si>
  <si>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</si>
  <si>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</si>
  <si>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</si>
  <si>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</si>
  <si>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</si>
  <si>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</si>
  <si>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</si>
  <si>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</si>
  <si>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</si>
  <si>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</si>
  <si>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</si>
  <si>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</si>
  <si>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</si>
  <si>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</si>
  <si>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</si>
  <si>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</si>
  <si>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</si>
  <si>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</si>
  <si>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</si>
  <si>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</si>
  <si>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</si>
  <si>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</si>
  <si>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</si>
  <si>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</si>
  <si>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</si>
  <si>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</si>
  <si>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</si>
  <si>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</si>
  <si>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</si>
  <si>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</si>
  <si>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</si>
  <si>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</si>
  <si>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</si>
  <si>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</si>
  <si>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</si>
  <si>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</si>
  <si>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</si>
  <si>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</si>
  <si>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</si>
  <si>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</si>
  <si>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</si>
  <si>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</si>
  <si>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</si>
  <si>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</si>
  <si>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</si>
  <si>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</si>
  <si>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</si>
  <si>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</si>
  <si>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</si>
  <si>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</si>
  <si>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</si>
  <si>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</si>
  <si>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</si>
  <si>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</si>
  <si>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</si>
  <si>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</si>
  <si>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</si>
  <si>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</si>
  <si>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</si>
  <si>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</si>
  <si>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</si>
  <si>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</si>
  <si>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</si>
  <si>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</si>
  <si>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</si>
  <si>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</si>
  <si>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</si>
  <si>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</si>
  <si>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</si>
  <si>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</si>
  <si>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</si>
  <si>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</si>
  <si>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</si>
  <si>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</si>
  <si>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</si>
  <si>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</si>
  <si>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</si>
  <si>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</si>
  <si>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</si>
  <si>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</si>
  <si>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</si>
  <si>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</si>
  <si>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</si>
  <si>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</si>
  <si>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</si>
  <si>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</si>
  <si>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</si>
  <si>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</si>
  <si>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</si>
  <si>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</si>
  <si>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</si>
  <si>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</si>
  <si>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</si>
  <si>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</si>
  <si>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</si>
  <si>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</si>
  <si>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</si>
  <si>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</si>
  <si>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</si>
  <si>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</si>
  <si>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</si>
  <si>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</si>
  <si>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</si>
  <si>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</si>
  <si>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</si>
  <si>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</si>
  <si>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</si>
  <si>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</si>
  <si>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</si>
  <si>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</si>
  <si>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</si>
  <si>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</si>
  <si>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</si>
  <si>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</si>
  <si>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</si>
  <si>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</si>
  <si>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</si>
  <si>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</si>
  <si>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</si>
  <si>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</si>
  <si>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</si>
  <si>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</si>
  <si>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</si>
  <si>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</si>
  <si>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</si>
  <si>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</si>
  <si>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</si>
  <si>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</si>
  <si>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</si>
  <si>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</si>
  <si>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</si>
  <si>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</si>
  <si>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</si>
  <si>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</si>
  <si>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</si>
  <si>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</si>
  <si>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</si>
  <si>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</si>
  <si>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</si>
  <si>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</si>
  <si>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</si>
  <si>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</si>
  <si>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</si>
  <si>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</si>
  <si>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</si>
  <si>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</si>
  <si>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</si>
  <si>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</si>
  <si>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</si>
  <si>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</si>
  <si>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</si>
  <si>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</si>
  <si>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</si>
  <si>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</si>
  <si>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</si>
  <si>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</si>
  <si>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</si>
  <si>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</si>
  <si>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</si>
  <si>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</si>
  <si>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</si>
  <si>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</si>
  <si>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</si>
  <si>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</si>
  <si>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</si>
  <si>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</si>
  <si>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</si>
  <si>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</si>
  <si>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</si>
  <si>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</si>
  <si>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</si>
  <si>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</si>
  <si>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</si>
  <si>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</si>
  <si>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</si>
  <si>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</si>
  <si>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</si>
  <si>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</si>
  <si>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</si>
  <si>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</si>
  <si>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</si>
  <si>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</si>
  <si>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</si>
  <si>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</si>
  <si>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</si>
  <si>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</si>
  <si>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</si>
  <si>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</si>
  <si>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</si>
  <si>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</si>
  <si>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</si>
  <si>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</si>
  <si>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</si>
  <si>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</si>
  <si>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</si>
  <si>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</si>
  <si>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</si>
  <si>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</si>
  <si>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</si>
  <si>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</si>
  <si>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</si>
  <si>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</si>
  <si>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</si>
  <si>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</si>
  <si>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</si>
  <si>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</si>
  <si>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</si>
  <si>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</si>
  <si>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</si>
  <si>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</si>
  <si>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</si>
  <si>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</si>
  <si>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</si>
  <si>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</si>
  <si>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</si>
  <si>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</si>
  <si>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</si>
  <si>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</si>
  <si>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</si>
  <si>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</si>
  <si>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</si>
  <si>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</si>
  <si>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</si>
  <si>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</si>
  <si>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</si>
  <si>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</si>
  <si>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</si>
  <si>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</si>
  <si>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</si>
  <si>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</si>
  <si>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</si>
  <si>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</si>
  <si>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</si>
  <si>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</si>
  <si>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</si>
  <si>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</si>
  <si>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</si>
  <si>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</si>
  <si>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</si>
  <si>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</si>
  <si>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</si>
  <si>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</si>
  <si>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</si>
  <si>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</si>
  <si>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</si>
  <si>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</si>
  <si>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</si>
  <si>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</si>
  <si>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</si>
  <si>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</si>
  <si>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</si>
  <si>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</si>
  <si>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</si>
  <si>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</si>
  <si>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</si>
  <si>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</si>
  <si>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</si>
  <si>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</si>
  <si>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</si>
  <si>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</si>
  <si>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</si>
  <si>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</si>
  <si>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</si>
  <si>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</si>
  <si>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</si>
  <si>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</si>
  <si>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</si>
  <si>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</si>
  <si>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</si>
  <si>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</si>
  <si>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</si>
  <si>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</si>
  <si>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</si>
  <si>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</si>
  <si>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</si>
  <si>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</si>
  <si>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</si>
  <si>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</si>
  <si>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</si>
  <si>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</si>
  <si>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</si>
  <si>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</si>
  <si>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</si>
  <si>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</si>
  <si>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</si>
  <si>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</si>
  <si>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</si>
  <si>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</si>
  <si>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</si>
  <si>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</si>
  <si>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</si>
  <si>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</si>
  <si>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</si>
  <si>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</si>
  <si>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</si>
  <si>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</si>
  <si>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</si>
  <si>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</si>
  <si>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</si>
  <si>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</si>
  <si>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</si>
  <si>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</si>
  <si>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</si>
  <si>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</si>
  <si>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</si>
  <si>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</si>
  <si>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</si>
  <si>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</si>
  <si>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</si>
  <si>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</si>
  <si>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</si>
  <si>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</si>
  <si>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</si>
  <si>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</si>
  <si>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</si>
  <si>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</si>
  <si>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</si>
  <si>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</si>
  <si>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</si>
  <si>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</si>
  <si>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</si>
  <si>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</si>
  <si>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</si>
  <si>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</si>
  <si>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</si>
  <si>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</si>
  <si>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</si>
  <si>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</si>
  <si>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</si>
  <si>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</si>
  <si>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</si>
  <si>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</si>
  <si>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</si>
  <si>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</si>
  <si>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</si>
  <si>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</si>
  <si>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</si>
  <si>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</si>
  <si>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</si>
  <si>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</si>
  <si>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</si>
  <si>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</si>
  <si>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</si>
  <si>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</si>
  <si>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</si>
  <si>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</si>
  <si>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</si>
  <si>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</si>
  <si>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</si>
  <si>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</si>
  <si>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</si>
  <si>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</si>
  <si>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</si>
  <si>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</si>
  <si>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</si>
  <si>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</si>
  <si>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</si>
  <si>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</si>
  <si>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</si>
  <si>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</si>
  <si>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</si>
  <si>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</si>
  <si>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</si>
  <si>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</si>
  <si>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</si>
  <si>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</si>
  <si>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</si>
  <si>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</si>
  <si>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</si>
  <si>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</si>
  <si>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</si>
  <si>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</si>
  <si>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</si>
  <si>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</si>
  <si>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</si>
  <si>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</si>
  <si>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</si>
  <si>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</si>
  <si>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</si>
  <si>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</si>
  <si>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</si>
  <si>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</si>
  <si>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</si>
  <si>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</si>
  <si>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</si>
  <si>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</si>
  <si>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</si>
  <si>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</si>
  <si>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</si>
  <si>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</si>
  <si>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</si>
  <si>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</si>
  <si>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</si>
  <si>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</si>
  <si>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</si>
  <si>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</si>
  <si>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</si>
  <si>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</si>
  <si>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</si>
  <si>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</si>
  <si>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</si>
  <si>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</si>
  <si>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</si>
  <si>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</si>
  <si>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</si>
  <si>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</si>
  <si>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</si>
  <si>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</si>
  <si>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</si>
  <si>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</si>
  <si>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</si>
  <si>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</si>
  <si>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</si>
  <si>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</si>
  <si>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</si>
  <si>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</si>
  <si>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</si>
  <si>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</si>
  <si>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</si>
  <si>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</si>
  <si>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</si>
  <si>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</si>
  <si>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</si>
  <si>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</si>
  <si>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</si>
  <si>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</si>
  <si>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</si>
  <si>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</si>
  <si>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</si>
  <si>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</si>
  <si>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</si>
  <si>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</si>
  <si>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</si>
  <si>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</si>
  <si>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</si>
  <si>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</si>
  <si>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</si>
  <si>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</si>
  <si>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</si>
  <si>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</si>
  <si>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</si>
  <si>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</si>
  <si>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</si>
  <si>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</si>
  <si>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</si>
  <si>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</si>
  <si>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</si>
  <si>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</si>
  <si>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</si>
  <si>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</si>
  <si>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</si>
  <si>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</si>
  <si>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</si>
  <si>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</si>
  <si>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</si>
  <si>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</si>
  <si>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</si>
  <si>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</si>
  <si>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</si>
  <si>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</si>
  <si>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</si>
  <si>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</si>
  <si>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</si>
  <si>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</si>
  <si>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</si>
  <si>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</si>
  <si>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</si>
  <si>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</si>
  <si>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</si>
  <si>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</si>
  <si>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</si>
  <si>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</si>
  <si>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</si>
  <si>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</si>
  <si>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</si>
  <si>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</si>
  <si>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</si>
  <si>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</si>
  <si>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</si>
  <si>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</si>
  <si>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</si>
  <si>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</si>
  <si>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</si>
  <si>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</si>
  <si>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</si>
  <si>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</si>
  <si>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</si>
  <si>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</si>
  <si>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</si>
  <si>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</si>
  <si>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</si>
  <si>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</si>
  <si>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</si>
  <si>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</si>
  <si>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</si>
  <si>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</si>
  <si>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</si>
  <si>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</si>
  <si>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</si>
  <si>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</si>
  <si>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</si>
  <si>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</si>
  <si>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</si>
  <si>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</si>
  <si>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</si>
  <si>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</si>
  <si>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</si>
  <si>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</si>
  <si>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</si>
  <si>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</si>
  <si>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</si>
  <si>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</si>
  <si>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</si>
  <si>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</si>
  <si>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</si>
  <si>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</si>
  <si>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</si>
  <si>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</si>
  <si>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</si>
  <si>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</si>
  <si>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</si>
  <si>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</si>
  <si>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</si>
  <si>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</si>
  <si>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</si>
  <si>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</si>
  <si>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</si>
  <si>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</si>
  <si>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</si>
  <si>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</si>
  <si>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</si>
  <si>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</si>
  <si>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</si>
  <si>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</si>
  <si>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</si>
  <si>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</si>
  <si>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</si>
  <si>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</si>
  <si>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</si>
  <si>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</si>
  <si>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</si>
  <si>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</si>
  <si>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</si>
  <si>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</si>
  <si>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</si>
  <si>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</si>
  <si>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</si>
  <si>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</si>
  <si>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</si>
  <si>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</si>
  <si>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</si>
  <si>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</si>
  <si>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</si>
  <si>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</si>
  <si>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</si>
  <si>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</si>
  <si>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</si>
  <si>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</si>
  <si>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</si>
  <si>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</si>
  <si>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</si>
  <si>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</si>
  <si>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</si>
  <si>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</si>
  <si>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</si>
  <si>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</si>
  <si>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</si>
  <si>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</si>
  <si>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</si>
  <si>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</si>
  <si>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</si>
  <si>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</si>
  <si>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</si>
  <si>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</si>
  <si>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</si>
  <si>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</si>
  <si>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</si>
  <si>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</si>
  <si>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</si>
  <si>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</si>
  <si>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</si>
  <si>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</si>
  <si>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</si>
  <si>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</si>
  <si>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</si>
  <si>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</si>
  <si>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</si>
  <si>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</si>
  <si>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</si>
  <si>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</si>
  <si>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</si>
  <si>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</si>
  <si>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</si>
  <si>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</si>
  <si>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</si>
  <si>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</si>
  <si>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</si>
  <si>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</si>
  <si>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</si>
  <si>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</si>
  <si>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</si>
  <si>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</si>
  <si>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</si>
  <si>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</si>
  <si>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</si>
  <si>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</si>
  <si>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</si>
  <si>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</si>
  <si>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</si>
  <si>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</si>
  <si>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</si>
  <si>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</si>
  <si>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</si>
  <si>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</si>
  <si>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</si>
  <si>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</si>
  <si>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</si>
  <si>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</si>
  <si>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</si>
  <si>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</si>
  <si>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</si>
  <si>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</si>
  <si>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</si>
  <si>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</si>
  <si>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</si>
  <si>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</si>
  <si>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</si>
  <si>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</si>
  <si>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</si>
  <si>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</si>
  <si>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</si>
  <si>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</si>
  <si>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</si>
  <si>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</si>
  <si>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</si>
  <si>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</si>
  <si>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</si>
  <si>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</si>
  <si>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</si>
  <si>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</si>
  <si>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</si>
  <si>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</si>
  <si>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</si>
  <si>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</si>
  <si>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</si>
  <si>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</si>
  <si>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</si>
  <si>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</si>
  <si>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</si>
  <si>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</si>
  <si>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</si>
  <si>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</si>
  <si>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</si>
  <si>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</si>
  <si>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</si>
  <si>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</si>
  <si>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</si>
  <si>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</si>
  <si>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</si>
  <si>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</si>
  <si>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</si>
  <si>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</si>
  <si>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</si>
  <si>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</si>
  <si>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</si>
  <si>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</si>
  <si>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</si>
  <si>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</si>
  <si>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</si>
  <si>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</si>
  <si>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</si>
  <si>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</si>
  <si>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</si>
  <si>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</si>
  <si>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</si>
  <si>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</si>
  <si>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</si>
  <si>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</si>
  <si>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</si>
  <si>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</si>
  <si>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</si>
  <si>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</si>
  <si>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</si>
  <si>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</si>
  <si>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</si>
  <si>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</si>
  <si>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</si>
  <si>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</si>
  <si>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</si>
  <si>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</si>
  <si>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</si>
  <si>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</si>
  <si>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</si>
  <si>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</si>
  <si>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</si>
  <si>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</si>
  <si>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</si>
  <si>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</si>
  <si>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</si>
  <si>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</si>
  <si>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</si>
  <si>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</si>
  <si>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</si>
  <si>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</si>
  <si>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</si>
  <si>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</si>
  <si>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</si>
  <si>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</si>
  <si>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</si>
  <si>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</si>
  <si>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</si>
  <si>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</si>
  <si>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</si>
  <si>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</si>
  <si>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</si>
  <si>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</si>
  <si>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</si>
  <si>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</si>
  <si>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</si>
  <si>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</si>
  <si>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</si>
  <si>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</si>
  <si>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</si>
  <si>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</si>
  <si>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</si>
  <si>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</si>
  <si>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</si>
  <si>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</si>
  <si>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</si>
  <si>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</si>
  <si>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</si>
  <si>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</si>
  <si>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</si>
  <si>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</si>
  <si>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</si>
  <si>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</si>
  <si>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</si>
  <si>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</si>
  <si>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</si>
  <si>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</si>
  <si>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</si>
  <si>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</si>
  <si>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</si>
  <si>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</si>
  <si>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</si>
  <si>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</si>
  <si>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</si>
  <si>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</si>
  <si>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</si>
  <si>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</si>
  <si>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</si>
  <si>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</si>
  <si>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</si>
  <si>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</si>
  <si>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</si>
  <si>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</si>
  <si>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</si>
  <si>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</si>
  <si>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</si>
  <si>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</si>
  <si>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</si>
  <si>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</si>
  <si>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</si>
  <si>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</si>
  <si>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</si>
  <si>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</si>
  <si>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</si>
  <si>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</si>
  <si>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</si>
  <si>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</si>
  <si>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</si>
  <si>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</si>
  <si>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</si>
  <si>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</si>
  <si>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</si>
  <si>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</si>
  <si>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</si>
  <si>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</si>
  <si>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</si>
  <si>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</si>
  <si>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</si>
  <si>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</si>
  <si>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</si>
  <si>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</si>
  <si>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</si>
  <si>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</si>
  <si>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</si>
  <si>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</si>
  <si>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</si>
  <si>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</si>
  <si>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</si>
  <si>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</si>
  <si>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</si>
  <si>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</si>
  <si>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</si>
  <si>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</si>
  <si>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</si>
  <si>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</si>
  <si>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</si>
  <si>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</si>
  <si>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</si>
  <si>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</si>
  <si>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</si>
  <si>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</si>
  <si>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</si>
  <si>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</si>
  <si>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</si>
  <si>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</si>
  <si>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</si>
  <si>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</si>
  <si>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</si>
  <si>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</si>
  <si>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</si>
  <si>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</si>
  <si>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</si>
  <si>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</si>
  <si>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</si>
  <si>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</si>
  <si>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</si>
  <si>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</si>
  <si>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</si>
  <si>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</si>
  <si>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</si>
  <si>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</si>
  <si>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</si>
  <si>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</si>
  <si>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</si>
  <si>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</si>
  <si>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</si>
  <si>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</si>
  <si>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</si>
  <si>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</si>
  <si>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</si>
  <si>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</si>
  <si>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</si>
  <si>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</si>
  <si>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</si>
  <si>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</si>
  <si>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</si>
  <si>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</si>
  <si>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</si>
  <si>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</si>
  <si>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</si>
  <si>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</si>
  <si>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</si>
  <si>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</si>
  <si>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</si>
  <si>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</si>
  <si>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</si>
  <si>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</si>
  <si>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</si>
  <si>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</si>
  <si>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</si>
  <si>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</si>
  <si>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</si>
  <si>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</si>
  <si>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</si>
  <si>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</si>
  <si>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</si>
  <si>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</si>
  <si>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</si>
  <si>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</si>
  <si>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</si>
  <si>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</si>
  <si>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</si>
  <si>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</si>
  <si>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</si>
  <si>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</si>
  <si>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</si>
  <si>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</si>
  <si>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</si>
  <si>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</si>
  <si>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</si>
  <si>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</si>
  <si>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</si>
  <si>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</si>
  <si>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</si>
  <si>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</si>
  <si>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</si>
  <si>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</si>
  <si>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</si>
  <si>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</si>
  <si>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</si>
  <si>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</si>
  <si>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</si>
  <si>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</si>
  <si>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</si>
  <si>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</si>
  <si>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</si>
  <si>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</si>
  <si>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</si>
  <si>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</si>
  <si>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</si>
  <si>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</si>
  <si>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</si>
  <si>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</si>
  <si>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</si>
  <si>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</si>
  <si>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</si>
  <si>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</si>
  <si>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</si>
  <si>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</si>
  <si>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</si>
  <si>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</si>
  <si>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</si>
  <si>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</si>
  <si>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</si>
  <si>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</si>
  <si>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</si>
  <si>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</si>
  <si>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</si>
  <si>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</si>
  <si>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</si>
  <si>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</si>
  <si>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</si>
  <si>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</si>
  <si>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</si>
  <si>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</si>
  <si>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</si>
  <si>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</si>
  <si>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</si>
  <si>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</si>
  <si>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</si>
  <si>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</si>
  <si>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</si>
  <si>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</si>
  <si>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</si>
  <si>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</si>
  <si>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</si>
  <si>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</si>
  <si>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</si>
  <si>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</si>
  <si>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</si>
  <si>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</si>
  <si>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</si>
  <si>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</si>
  <si>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</si>
  <si>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</si>
  <si>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</si>
  <si>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</si>
  <si>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</si>
  <si>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</si>
  <si>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</si>
  <si>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</si>
  <si>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</si>
  <si>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</si>
  <si>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</si>
  <si>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</si>
  <si>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</si>
  <si>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</si>
  <si>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</si>
  <si>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</si>
  <si>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</si>
  <si>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</si>
  <si>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</si>
  <si>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</si>
  <si>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</si>
  <si>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</si>
  <si>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</si>
  <si>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</si>
  <si>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</si>
  <si>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</si>
  <si>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</si>
  <si>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</si>
  <si>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</si>
  <si>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</si>
  <si>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</si>
  <si>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</si>
  <si>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</si>
  <si>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</si>
  <si>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</si>
  <si>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</si>
  <si>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</si>
  <si>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</si>
  <si>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</si>
  <si>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</si>
  <si>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</si>
  <si>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</si>
  <si>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</si>
  <si>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</si>
  <si>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</si>
  <si>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</si>
  <si>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</si>
  <si>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</si>
  <si>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</si>
  <si>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</si>
  <si>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</si>
  <si>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</si>
  <si>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</si>
  <si>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</si>
  <si>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</si>
  <si>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</si>
  <si>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</si>
  <si>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</si>
  <si>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</si>
  <si>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</si>
  <si>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</si>
  <si>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</si>
  <si>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</si>
  <si>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</si>
  <si>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</si>
  <si>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</si>
  <si>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</si>
  <si>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</si>
  <si>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</si>
  <si>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</si>
  <si>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</si>
  <si>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</si>
  <si>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</si>
  <si>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</si>
  <si>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</si>
  <si>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</si>
  <si>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</si>
  <si>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</si>
  <si>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</si>
  <si>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</si>
  <si>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</si>
  <si>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</si>
  <si>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</si>
  <si>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</si>
  <si>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</si>
  <si>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</si>
  <si>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</si>
  <si>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</si>
  <si>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</si>
  <si>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</si>
  <si>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</si>
  <si>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</si>
  <si>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</si>
  <si>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</si>
  <si>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</si>
  <si>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</si>
  <si>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</si>
  <si>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</si>
  <si>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</si>
  <si>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</si>
  <si>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</si>
  <si>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</si>
  <si>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</si>
  <si>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</si>
  <si>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</si>
  <si>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</si>
  <si>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</si>
  <si>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</si>
  <si>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</si>
  <si>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</si>
  <si>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</si>
  <si>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</si>
  <si>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</si>
  <si>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</si>
  <si>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</si>
  <si>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</si>
  <si>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</si>
  <si>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</si>
  <si>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</si>
  <si>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</si>
  <si>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</si>
  <si>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</si>
  <si>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</si>
  <si>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</si>
  <si>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</si>
  <si>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</si>
  <si>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</si>
  <si>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</si>
  <si>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</si>
  <si>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</si>
  <si>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</si>
  <si>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</si>
  <si>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</si>
  <si>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</si>
  <si>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</si>
  <si>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</si>
  <si>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</si>
  <si>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</si>
  <si>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</si>
  <si>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</si>
  <si>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</si>
  <si>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</si>
  <si>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</si>
  <si>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</si>
  <si>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</si>
  <si>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</si>
  <si>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</si>
  <si>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</si>
  <si>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</si>
  <si>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</si>
  <si>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</si>
  <si>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</si>
  <si>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</si>
  <si>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</si>
  <si>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</si>
  <si>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</si>
  <si>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</si>
  <si>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</si>
  <si>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</si>
  <si>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</si>
  <si>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</si>
  <si>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</si>
  <si>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</si>
  <si>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</si>
  <si>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</si>
  <si>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</si>
  <si>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</si>
  <si>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</si>
  <si>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</si>
  <si>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</si>
  <si>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</si>
  <si>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</si>
  <si>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</si>
  <si>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</si>
  <si>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</si>
  <si>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</si>
  <si>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</si>
  <si>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</si>
  <si>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</si>
  <si>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</si>
  <si>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</si>
  <si>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</si>
  <si>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</si>
  <si>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</si>
  <si>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</si>
  <si>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</si>
  <si>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</si>
  <si>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</si>
  <si>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</si>
  <si>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</si>
  <si>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</si>
  <si>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</si>
  <si>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</si>
  <si>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</si>
  <si>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</si>
  <si>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</si>
  <si>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</si>
  <si>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</si>
  <si>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</si>
  <si>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</si>
  <si>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</si>
  <si>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</si>
  <si>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</si>
  <si>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</si>
  <si>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</si>
  <si>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</si>
  <si>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</si>
  <si>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</si>
  <si>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</si>
  <si>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</si>
  <si>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</si>
  <si>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</si>
  <si>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</si>
  <si>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</si>
  <si>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</si>
  <si>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</si>
  <si>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</si>
  <si>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</si>
  <si>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</si>
  <si>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</si>
  <si>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</si>
  <si>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</si>
  <si>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</si>
  <si>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</si>
  <si>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</si>
  <si>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</si>
  <si>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</si>
  <si>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</si>
  <si>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</si>
  <si>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</si>
  <si>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</si>
  <si>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</si>
  <si>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</si>
  <si>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</si>
  <si>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</si>
  <si>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</si>
  <si>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</si>
  <si>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</si>
  <si>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</si>
  <si>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</si>
  <si>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</si>
  <si>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</si>
  <si>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</si>
  <si>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</si>
  <si>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</si>
  <si>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</si>
  <si>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</si>
  <si>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</si>
  <si>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</si>
  <si>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</si>
  <si>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</si>
  <si>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</si>
  <si>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</si>
  <si>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</si>
  <si>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</si>
  <si>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</si>
  <si>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</si>
  <si>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</si>
  <si>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</si>
  <si>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</si>
  <si>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</si>
  <si>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</si>
  <si>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</si>
  <si>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</si>
  <si>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</si>
  <si>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</si>
  <si>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</si>
  <si>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</si>
  <si>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</si>
  <si>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</si>
  <si>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</si>
  <si>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</si>
  <si>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</si>
  <si>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</si>
  <si>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</si>
  <si>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</si>
  <si>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</si>
  <si>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</si>
  <si>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</si>
  <si>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</si>
  <si>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</si>
  <si>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</si>
  <si>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</si>
  <si>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</si>
  <si>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</si>
  <si>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</si>
  <si>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</si>
  <si>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</si>
  <si>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</si>
  <si>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</si>
  <si>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</si>
  <si>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</si>
  <si>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</si>
  <si>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</si>
  <si>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</si>
  <si>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</si>
  <si>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</si>
  <si>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</si>
  <si>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</si>
  <si>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</si>
  <si>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</si>
  <si>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</si>
  <si>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</si>
  <si>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</si>
  <si>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</si>
  <si>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</si>
  <si>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</si>
  <si>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</si>
  <si>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</si>
  <si>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</si>
  <si>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</si>
  <si>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</si>
  <si>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</si>
  <si>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</si>
  <si>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</si>
  <si>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</si>
  <si>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</si>
  <si>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</si>
  <si>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</si>
  <si>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</si>
  <si>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</si>
  <si>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</si>
  <si>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</si>
  <si>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</si>
  <si>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</si>
  <si>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</si>
  <si>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</si>
  <si>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</si>
  <si>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</si>
  <si>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</si>
  <si>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</si>
  <si>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</si>
  <si>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</si>
  <si>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</si>
  <si>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</si>
  <si>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</si>
  <si>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</si>
  <si>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</si>
  <si>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</si>
  <si>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</si>
  <si>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</si>
  <si>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</si>
  <si>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</si>
  <si>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</si>
  <si>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</si>
  <si>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</si>
  <si>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</si>
  <si>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</si>
  <si>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</si>
  <si>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</si>
  <si>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</si>
  <si>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</si>
  <si>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</si>
  <si>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</si>
  <si>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</si>
  <si>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</si>
  <si>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</si>
  <si>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</si>
  <si>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</si>
  <si>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</si>
  <si>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</si>
  <si>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</si>
  <si>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</si>
  <si>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</si>
  <si>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</si>
  <si>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</si>
  <si>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</si>
  <si>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</si>
  <si>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</si>
  <si>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</si>
  <si>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</si>
  <si>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</si>
  <si>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</si>
  <si>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</si>
  <si>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</si>
  <si>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</si>
  <si>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</si>
  <si>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</si>
  <si>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</si>
  <si>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</si>
  <si>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</si>
  <si>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</si>
  <si>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</si>
  <si>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</si>
  <si>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</si>
  <si>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</si>
  <si>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</si>
  <si>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</si>
  <si>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</si>
  <si>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</si>
  <si>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</si>
  <si>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</si>
  <si>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</si>
  <si>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</si>
  <si>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</si>
  <si>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</si>
  <si>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</si>
  <si>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</si>
  <si>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</si>
  <si>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</si>
  <si>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</si>
  <si>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</si>
  <si>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</si>
  <si>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</si>
  <si>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</si>
  <si>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</si>
  <si>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</si>
  <si>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</si>
  <si>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</si>
  <si>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</si>
  <si>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</si>
  <si>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</si>
  <si>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</si>
  <si>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</si>
  <si>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</si>
  <si>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</si>
  <si>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</si>
  <si>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</si>
  <si>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</si>
  <si>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</si>
  <si>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</si>
  <si>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</si>
  <si>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</si>
  <si>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</si>
  <si>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</si>
  <si>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</si>
  <si>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</si>
  <si>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</si>
  <si>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</si>
  <si>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</si>
  <si>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</si>
  <si>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</si>
  <si>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</si>
  <si>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</si>
  <si>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</si>
  <si>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</si>
  <si>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</si>
  <si>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</si>
  <si>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</si>
  <si>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</si>
  <si>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</si>
  <si>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</si>
  <si>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</si>
  <si>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</si>
  <si>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</si>
  <si>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</si>
  <si>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</si>
  <si>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</si>
  <si>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</si>
  <si>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</si>
  <si>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</si>
  <si>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</si>
  <si>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</si>
  <si>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</si>
  <si>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</si>
  <si>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</si>
  <si>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</si>
  <si>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</si>
  <si>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</si>
  <si>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</si>
  <si>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</si>
  <si>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</si>
  <si>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</si>
  <si>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</si>
  <si>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</si>
  <si>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</si>
  <si>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</si>
  <si>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</si>
  <si>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</si>
  <si>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</si>
  <si>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</si>
  <si>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</si>
  <si>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</si>
  <si>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</si>
  <si>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</si>
  <si>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</si>
  <si>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</si>
  <si>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</si>
  <si>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</si>
  <si>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</si>
  <si>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</si>
  <si>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</si>
  <si>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</si>
  <si>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</si>
  <si>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</si>
  <si>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</si>
  <si>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</si>
  <si>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</si>
  <si>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</si>
  <si>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</si>
  <si>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</si>
  <si>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</si>
  <si>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</si>
  <si>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</si>
  <si>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</si>
  <si>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</si>
  <si>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</si>
  <si>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</si>
  <si>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</si>
  <si>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</si>
  <si>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</si>
  <si>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</si>
  <si>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</si>
  <si>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</si>
  <si>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</si>
  <si>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</si>
  <si>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</si>
  <si>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</si>
  <si>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</si>
  <si>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</si>
  <si>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</si>
  <si>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</si>
  <si>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</si>
  <si>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</si>
  <si>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</si>
  <si>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</si>
  <si>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</si>
  <si>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</si>
  <si>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</si>
  <si>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</si>
  <si>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</si>
  <si>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</si>
  <si>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</si>
  <si>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</si>
  <si>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</si>
  <si>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</si>
  <si>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</si>
  <si>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</si>
  <si>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</si>
  <si>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</si>
  <si>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</si>
  <si>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</si>
  <si>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</si>
  <si>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</si>
  <si>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</si>
  <si>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</si>
  <si>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</si>
  <si>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</si>
  <si>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</si>
  <si>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</si>
  <si>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</si>
  <si>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</si>
  <si>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</si>
  <si>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</si>
  <si>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</si>
  <si>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</si>
  <si>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</si>
  <si>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</si>
  <si>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</si>
  <si>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</si>
  <si>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</si>
  <si>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</si>
  <si>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</si>
  <si>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</si>
  <si>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</si>
  <si>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</si>
  <si>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</si>
  <si>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</si>
  <si>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</si>
  <si>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</si>
  <si>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</si>
  <si>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</si>
  <si>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</si>
  <si>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</si>
  <si>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</si>
  <si>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</si>
  <si>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</si>
  <si>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</si>
  <si>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</si>
  <si>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</si>
  <si>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</si>
  <si>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</si>
  <si>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</si>
  <si>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</si>
  <si>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</si>
  <si>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</si>
  <si>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</si>
  <si>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</si>
  <si>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</si>
  <si>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</si>
  <si>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</si>
  <si>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</si>
  <si>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</si>
  <si>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</si>
  <si>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</si>
  <si>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</si>
  <si>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</si>
  <si>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</si>
  <si>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</si>
  <si>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</si>
  <si>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</si>
  <si>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</si>
  <si>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</si>
  <si>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</si>
  <si>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</si>
  <si>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</si>
  <si>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</si>
  <si>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</si>
  <si>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</si>
  <si>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</si>
  <si>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</si>
  <si>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</si>
  <si>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</si>
  <si>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</si>
  <si>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</si>
  <si>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</si>
  <si>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</si>
  <si>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</si>
  <si>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</si>
  <si>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</si>
  <si>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</si>
  <si>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</si>
  <si>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</si>
  <si>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</si>
  <si>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</si>
  <si>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</si>
  <si>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</si>
  <si>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</si>
  <si>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</si>
  <si>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</si>
  <si>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</si>
  <si>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</si>
  <si>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</si>
  <si>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</si>
  <si>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</si>
  <si>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</si>
  <si>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</si>
  <si>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</si>
  <si>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</si>
  <si>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</si>
  <si>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</si>
  <si>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</si>
  <si>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</si>
  <si>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</si>
  <si>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</si>
  <si>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</si>
  <si>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</si>
  <si>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</si>
  <si>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</si>
  <si>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</si>
  <si>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</si>
  <si>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</si>
  <si>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</si>
  <si>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</si>
  <si>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</si>
  <si>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</si>
  <si>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</si>
  <si>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</si>
  <si>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</si>
  <si>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</si>
  <si>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</si>
  <si>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</si>
  <si>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</si>
  <si>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</si>
  <si>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</si>
  <si>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</si>
  <si>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</si>
  <si>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</si>
  <si>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</si>
  <si>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</si>
  <si>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</si>
  <si>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</si>
  <si>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</si>
  <si>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</si>
  <si>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</si>
  <si>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</si>
  <si>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</si>
  <si>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</si>
  <si>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</si>
  <si>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</si>
  <si>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</si>
  <si>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</si>
  <si>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</si>
  <si>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</si>
  <si>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</si>
  <si>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</si>
  <si>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</si>
  <si>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</si>
  <si>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</si>
  <si>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</si>
  <si>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</si>
  <si>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</si>
  <si>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</si>
  <si>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</si>
  <si>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</si>
  <si>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</si>
  <si>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</si>
  <si>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</si>
  <si>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</si>
  <si>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</si>
  <si>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</si>
  <si>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</si>
  <si>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</si>
  <si>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</si>
  <si>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</si>
  <si>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</si>
  <si>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</si>
  <si>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</si>
  <si>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</si>
  <si>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</si>
  <si>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</si>
  <si>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</si>
  <si>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</si>
  <si>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</si>
  <si>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</si>
  <si>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</si>
  <si>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</si>
  <si>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</si>
  <si>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</si>
  <si>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</si>
  <si>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</si>
  <si>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</si>
  <si>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</si>
  <si>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</si>
  <si>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</si>
  <si>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</si>
  <si>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</si>
  <si>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</si>
  <si>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</si>
  <si>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</si>
  <si>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</si>
  <si>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</si>
  <si>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</si>
  <si>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</si>
  <si>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</si>
  <si>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</si>
  <si>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</si>
  <si>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</si>
  <si>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</si>
  <si>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</si>
  <si>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</si>
  <si>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</si>
  <si>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</si>
  <si>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</si>
  <si>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</si>
  <si>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</si>
  <si>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</si>
  <si>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</si>
  <si>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</si>
  <si>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</si>
  <si>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</si>
  <si>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</si>
  <si>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</si>
  <si>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</si>
  <si>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</si>
  <si>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</si>
  <si>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</si>
  <si>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</si>
  <si>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</si>
  <si>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</si>
  <si>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</si>
  <si>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</si>
  <si>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</si>
  <si>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</si>
  <si>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</si>
  <si>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</si>
  <si>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</si>
  <si>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</si>
  <si>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</si>
  <si>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</si>
  <si>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</si>
  <si>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</si>
  <si>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</si>
  <si>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</si>
  <si>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</si>
  <si>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</si>
  <si>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</si>
  <si>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</si>
  <si>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</si>
  <si>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</si>
  <si>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</si>
  <si>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</si>
  <si>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</si>
  <si>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</si>
  <si>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</si>
  <si>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</si>
  <si>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</si>
  <si>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</si>
  <si>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</si>
  <si>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</si>
  <si>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</si>
  <si>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</si>
  <si>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</si>
  <si>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</si>
  <si>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</si>
  <si>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</si>
  <si>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</si>
  <si>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</si>
  <si>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</si>
  <si>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</si>
  <si>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</si>
  <si>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</si>
  <si>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</si>
  <si>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</si>
  <si>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</si>
  <si>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</si>
  <si>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</si>
  <si>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</si>
  <si>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</si>
  <si>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</si>
  <si>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</si>
  <si>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</si>
  <si>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</si>
  <si>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</si>
  <si>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</si>
  <si>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</si>
  <si>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</si>
  <si>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</si>
  <si>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</si>
  <si>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</si>
  <si>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</si>
  <si>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</si>
  <si>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</si>
  <si>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</si>
  <si>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</si>
  <si>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</si>
  <si>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</si>
  <si>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</si>
  <si>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</si>
  <si>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</si>
  <si>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</si>
  <si>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</si>
  <si>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</si>
  <si>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</si>
  <si>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</si>
  <si>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</si>
  <si>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</si>
  <si>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</si>
  <si>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</si>
  <si>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</si>
  <si>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</si>
  <si>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</si>
  <si>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</si>
  <si>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</si>
  <si>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</si>
  <si>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</si>
  <si>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</si>
  <si>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</si>
  <si>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</si>
  <si>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</si>
  <si>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</si>
  <si>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</si>
  <si>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</si>
  <si>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</si>
  <si>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</si>
  <si>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</si>
  <si>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</si>
  <si>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</si>
  <si>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</si>
  <si>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</si>
  <si>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</si>
  <si>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</si>
  <si>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</si>
  <si>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</si>
  <si>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</si>
  <si>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</si>
  <si>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</si>
  <si>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</si>
  <si>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</si>
  <si>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</si>
  <si>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</si>
  <si>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</si>
  <si>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</si>
  <si>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</si>
  <si>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</si>
  <si>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</si>
  <si>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</si>
  <si>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</si>
  <si>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</si>
  <si>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</si>
  <si>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</si>
  <si>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</si>
  <si>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</si>
  <si>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</si>
  <si>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</si>
  <si>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</si>
  <si>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</si>
  <si>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</si>
  <si>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</si>
  <si>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</si>
  <si>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</si>
  <si>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</si>
  <si>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</si>
  <si>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</si>
  <si>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</si>
  <si>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</si>
  <si>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</si>
  <si>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</si>
  <si>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</si>
  <si>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</si>
  <si>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</si>
  <si>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</si>
  <si>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</si>
  <si>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</si>
  <si>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</si>
  <si>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</si>
  <si>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</si>
  <si>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</si>
  <si>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</si>
  <si>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</si>
  <si>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</si>
  <si>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</si>
  <si>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</si>
  <si>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</si>
  <si>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</si>
  <si>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</si>
  <si>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</si>
  <si>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</si>
  <si>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</si>
  <si>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</si>
  <si>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</si>
  <si>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</si>
  <si>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</si>
  <si>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</si>
  <si>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</si>
  <si>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</si>
  <si>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</si>
  <si>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</si>
  <si>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</si>
  <si>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</si>
  <si>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</si>
  <si>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</si>
  <si>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</si>
  <si>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</si>
  <si>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</si>
  <si>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</si>
  <si>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</si>
  <si>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</si>
  <si>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</si>
  <si>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</si>
  <si>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</si>
  <si>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</si>
  <si>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</si>
  <si>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</si>
  <si>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</si>
  <si>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</si>
  <si>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</si>
  <si>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</si>
  <si>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</si>
  <si>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</si>
  <si>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</si>
  <si>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</si>
  <si>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</si>
  <si>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</si>
  <si>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</si>
  <si>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</si>
  <si>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</si>
  <si>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</si>
  <si>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</si>
  <si>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</si>
  <si>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</si>
  <si>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</si>
  <si>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</si>
  <si>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</si>
  <si>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</si>
  <si>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</si>
  <si>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</si>
  <si>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</si>
  <si>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</si>
  <si>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</si>
  <si>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</si>
  <si>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</si>
  <si>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</si>
  <si>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</si>
  <si>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</si>
  <si>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</si>
  <si>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</si>
  <si>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</si>
  <si>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</si>
  <si>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</si>
  <si>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</si>
  <si>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</si>
  <si>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</si>
  <si>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</si>
  <si>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</si>
  <si>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</si>
  <si>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</si>
  <si>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</si>
  <si>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</si>
  <si>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</si>
  <si>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</si>
  <si>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</si>
  <si>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</si>
  <si>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</si>
  <si>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</si>
  <si>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</si>
  <si>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</si>
  <si>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</si>
  <si>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</si>
  <si>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</si>
  <si>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</si>
  <si>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</si>
  <si>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</si>
  <si>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</si>
  <si>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</si>
  <si>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</si>
  <si>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</si>
  <si>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</si>
  <si>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</si>
  <si>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</si>
  <si>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</si>
  <si>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</si>
  <si>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</si>
  <si>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</si>
  <si>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</si>
  <si>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</si>
  <si>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</si>
  <si>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</si>
  <si>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</si>
  <si>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</si>
  <si>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</si>
  <si>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</si>
  <si>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</si>
  <si>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</si>
  <si>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</si>
  <si>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</si>
  <si>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</si>
  <si>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</si>
  <si>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</si>
  <si>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</si>
  <si>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</si>
  <si>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</si>
  <si>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</si>
  <si>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</si>
  <si>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</si>
  <si>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</si>
  <si>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</si>
  <si>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</si>
  <si>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</si>
  <si>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</si>
  <si>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</si>
  <si>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</si>
  <si>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</si>
  <si>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</si>
  <si>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</si>
  <si>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</si>
  <si>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</si>
  <si>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</si>
  <si>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</si>
  <si>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</si>
  <si>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</si>
  <si>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</si>
  <si>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</si>
  <si>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</si>
  <si>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</si>
  <si>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</si>
  <si>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</si>
  <si>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</si>
  <si>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</si>
  <si>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</si>
  <si>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</si>
  <si>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</si>
  <si>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</si>
  <si>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</si>
  <si>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</si>
  <si>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</si>
  <si>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</si>
  <si>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</si>
  <si>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</si>
  <si>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</si>
  <si>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</si>
  <si>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</si>
  <si>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</si>
  <si>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</si>
  <si>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</si>
  <si>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</si>
  <si>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</si>
  <si>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</si>
  <si>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</si>
  <si>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</si>
  <si>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</si>
  <si>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</si>
  <si>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</si>
  <si>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</si>
  <si>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</si>
  <si>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</si>
  <si>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</si>
  <si>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</si>
  <si>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</si>
  <si>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</si>
  <si>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</si>
  <si>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</si>
  <si>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</si>
  <si>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</si>
  <si>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</si>
  <si>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</si>
  <si>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</si>
  <si>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</si>
  <si>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</si>
  <si>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</si>
  <si>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</si>
  <si>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</si>
  <si>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</si>
  <si>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</si>
  <si>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</si>
  <si>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</si>
  <si>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</si>
  <si>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</si>
  <si>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</si>
  <si>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</si>
  <si>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</si>
  <si>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</si>
  <si>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</si>
  <si>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</si>
  <si>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</si>
  <si>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</si>
  <si>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</si>
  <si>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</si>
  <si>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</si>
  <si>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</si>
  <si>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</si>
  <si>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</si>
  <si>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</si>
  <si>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</si>
  <si>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</si>
  <si>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</si>
  <si>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</si>
  <si>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</si>
  <si>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</si>
  <si>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</si>
  <si>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</si>
  <si>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</si>
  <si>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</si>
  <si>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</si>
  <si>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</si>
  <si>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</si>
  <si>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</si>
  <si>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</si>
  <si>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</si>
  <si>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</si>
  <si>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</si>
  <si>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</si>
  <si>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</si>
  <si>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</si>
  <si>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</si>
  <si>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</si>
  <si>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</si>
  <si>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</si>
  <si>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</si>
  <si>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</si>
  <si>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</si>
  <si>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</si>
  <si>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</si>
  <si>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</si>
  <si>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</si>
  <si>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</si>
  <si>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</si>
  <si>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</si>
  <si>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</si>
  <si>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</si>
  <si>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</si>
  <si>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</si>
  <si>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</si>
  <si>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</si>
  <si>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</si>
  <si>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</si>
  <si>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</si>
  <si>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</si>
  <si>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</si>
  <si>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</si>
  <si>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</si>
  <si>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</si>
  <si>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</si>
  <si>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</si>
  <si>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</si>
  <si>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</si>
  <si>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</si>
  <si>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</si>
  <si>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</si>
  <si>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</si>
  <si>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</si>
  <si>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</si>
  <si>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</si>
  <si>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</si>
  <si>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</si>
  <si>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</si>
  <si>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</si>
  <si>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</si>
  <si>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</si>
  <si>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</si>
  <si>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</si>
  <si>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</si>
  <si>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</si>
  <si>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</si>
  <si>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</si>
  <si>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</si>
  <si>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</si>
  <si>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</si>
  <si>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</si>
  <si>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</si>
  <si>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</si>
  <si>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</si>
  <si>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</si>
  <si>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</si>
  <si>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</si>
  <si>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</si>
  <si>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</si>
  <si>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</si>
  <si>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</si>
  <si>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</si>
  <si>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</si>
  <si>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</si>
  <si>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</si>
  <si>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</si>
  <si>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</si>
  <si>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</si>
  <si>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</si>
  <si>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</si>
  <si>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</si>
  <si>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</si>
  <si>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</si>
  <si>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</si>
  <si>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</si>
  <si>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</si>
  <si>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</si>
  <si>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</si>
  <si>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</si>
  <si>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</si>
  <si>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</si>
  <si>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</si>
  <si>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</si>
  <si>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</si>
  <si>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</si>
  <si>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</si>
  <si>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</si>
  <si>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</si>
  <si>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</si>
  <si>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</si>
  <si>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</si>
  <si>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</si>
  <si>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</si>
  <si>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</si>
  <si>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</si>
  <si>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</si>
  <si>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</si>
  <si>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</si>
  <si>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</si>
  <si>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</si>
  <si>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</si>
  <si>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</si>
  <si>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</si>
  <si>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</si>
  <si>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</si>
  <si>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</si>
  <si>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</si>
  <si>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</si>
  <si>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</si>
  <si>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</si>
  <si>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</si>
  <si>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</si>
  <si>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</si>
  <si>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</si>
  <si>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</si>
  <si>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</si>
  <si>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</si>
  <si>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</si>
  <si>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</si>
  <si>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</si>
  <si>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</si>
  <si>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</si>
  <si>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</si>
  <si>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</si>
  <si>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</si>
  <si>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</si>
  <si>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</si>
  <si>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</si>
  <si>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</si>
  <si>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</si>
  <si>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</si>
  <si>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</si>
  <si>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</si>
  <si>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</si>
  <si>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</si>
  <si>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</si>
  <si>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</si>
  <si>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</si>
  <si>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</si>
  <si>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</si>
  <si>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</si>
  <si>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</si>
  <si>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</si>
  <si>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</si>
  <si>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</si>
  <si>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</si>
  <si>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</si>
  <si>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</si>
  <si>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</si>
  <si>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</si>
  <si>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</si>
  <si>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</si>
  <si>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</si>
  <si>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</si>
  <si>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</si>
  <si>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</si>
  <si>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</si>
  <si>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</si>
  <si>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</si>
  <si>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</si>
  <si>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</si>
  <si>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</si>
  <si>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</si>
  <si>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</si>
  <si>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</si>
  <si>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</si>
  <si>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</si>
  <si>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</si>
  <si>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</si>
  <si>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</si>
  <si>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</si>
  <si>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</si>
  <si>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</si>
  <si>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</si>
  <si>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</si>
  <si>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</si>
  <si>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</si>
  <si>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</si>
  <si>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</si>
  <si>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</si>
  <si>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</si>
  <si>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</si>
  <si>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</si>
  <si>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</si>
  <si>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</si>
  <si>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</si>
  <si>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</si>
  <si>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</si>
  <si>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</si>
  <si>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</si>
  <si>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</si>
  <si>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</si>
  <si>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</si>
  <si>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</si>
  <si>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</si>
  <si>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</si>
  <si>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</si>
  <si>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</si>
  <si>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</si>
  <si>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</si>
  <si>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</si>
  <si>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</si>
  <si>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</si>
  <si>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</si>
  <si>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</si>
  <si>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</si>
  <si>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</si>
  <si>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</si>
  <si>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</si>
  <si>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</si>
  <si>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</si>
  <si>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</si>
  <si>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</si>
  <si>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</si>
  <si>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</si>
  <si>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</si>
  <si>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</si>
  <si>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</si>
  <si>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</si>
  <si>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</si>
  <si>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</si>
  <si>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</si>
  <si>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</si>
  <si>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</si>
  <si>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</si>
  <si>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</si>
  <si>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</si>
  <si>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</si>
  <si>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</si>
  <si>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</si>
  <si>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</si>
  <si>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</si>
  <si>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</si>
  <si>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</si>
  <si>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</si>
  <si>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</si>
  <si>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</si>
  <si>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</si>
  <si>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</si>
  <si>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</si>
  <si>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</si>
  <si>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</si>
  <si>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</si>
  <si>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</si>
  <si>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</si>
  <si>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</si>
  <si>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</si>
  <si>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</si>
  <si>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</si>
  <si>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</si>
  <si>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</si>
  <si>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</si>
  <si>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</si>
  <si>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</si>
  <si>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</si>
  <si>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</si>
  <si>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</si>
  <si>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</si>
  <si>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</si>
  <si>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</si>
  <si>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</si>
  <si>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</si>
  <si>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</si>
  <si>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</si>
  <si>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</si>
  <si>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</si>
  <si>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</si>
  <si>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</si>
  <si>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</si>
  <si>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</si>
  <si>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</si>
  <si>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</si>
  <si>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</si>
  <si>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</si>
  <si>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</si>
  <si>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</si>
  <si>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</si>
  <si>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</si>
  <si>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</si>
  <si>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</si>
  <si>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</si>
  <si>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</si>
  <si>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</si>
  <si>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</si>
  <si>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</si>
  <si>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</si>
  <si>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</si>
  <si>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</si>
  <si>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</si>
  <si>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</si>
  <si>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</si>
  <si>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</si>
  <si>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</si>
  <si>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</si>
  <si>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</si>
  <si>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</si>
  <si>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</si>
  <si>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</si>
  <si>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</si>
  <si>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</si>
  <si>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</si>
  <si>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</si>
  <si>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</si>
  <si>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</si>
  <si>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</si>
  <si>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</si>
  <si>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</si>
  <si>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</si>
  <si>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</si>
  <si>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</si>
  <si>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</si>
  <si>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</si>
  <si>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</si>
  <si>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</si>
  <si>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</si>
  <si>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</si>
  <si>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</si>
  <si>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</si>
  <si>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</si>
  <si>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</si>
  <si>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</si>
  <si>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</si>
  <si>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</si>
  <si>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</si>
  <si>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</si>
  <si>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</si>
  <si>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</si>
  <si>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</si>
  <si>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</si>
  <si>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</si>
  <si>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</si>
  <si>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</si>
  <si>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</si>
  <si>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</si>
  <si>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</si>
  <si>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</si>
  <si>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</si>
  <si>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</si>
  <si>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</si>
  <si>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</si>
  <si>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</si>
  <si>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</si>
  <si>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</si>
  <si>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</si>
  <si>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</si>
  <si>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</si>
  <si>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</si>
  <si>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</si>
  <si>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</si>
  <si>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</si>
  <si>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</si>
  <si>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</si>
  <si>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</si>
  <si>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</si>
  <si>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</si>
  <si>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</si>
  <si>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</si>
  <si>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</si>
  <si>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</si>
  <si>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</si>
  <si>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</si>
  <si>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</si>
  <si>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</si>
  <si>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</si>
  <si>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</si>
  <si>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</si>
  <si>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</si>
  <si>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</si>
  <si>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</si>
  <si>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</si>
  <si>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</si>
  <si>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</si>
  <si>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</si>
  <si>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</si>
  <si>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</si>
  <si>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</si>
  <si>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</si>
  <si>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</si>
  <si>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</si>
  <si>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</si>
  <si>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</si>
  <si>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</si>
  <si>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</si>
  <si>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</si>
  <si>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</si>
  <si>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</si>
  <si>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</si>
  <si>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</si>
  <si>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</si>
  <si>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</si>
  <si>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</si>
  <si>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</si>
  <si>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</si>
  <si>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</si>
  <si>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</si>
  <si>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</si>
  <si>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</si>
  <si>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</si>
  <si>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</si>
  <si>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</si>
  <si>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</si>
  <si>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</si>
  <si>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</si>
  <si>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</si>
  <si>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</si>
  <si>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</si>
  <si>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</si>
  <si>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</si>
  <si>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</si>
  <si>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</si>
  <si>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</si>
  <si>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</si>
  <si>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</si>
  <si>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</si>
  <si>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</si>
  <si>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</si>
  <si>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</si>
  <si>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</si>
  <si>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</si>
  <si>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</si>
  <si>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</si>
  <si>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</si>
  <si>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</si>
  <si>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</si>
  <si>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</si>
  <si>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</si>
  <si>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</si>
  <si>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</si>
  <si>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</si>
  <si>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</si>
  <si>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</si>
  <si>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</si>
  <si>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</si>
  <si>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</si>
  <si>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</si>
  <si>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</si>
  <si>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</si>
  <si>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</si>
  <si>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</si>
  <si>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</si>
  <si>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</si>
  <si>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</si>
  <si>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</si>
  <si>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</si>
  <si>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</si>
  <si>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</si>
  <si>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</si>
  <si>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</si>
  <si>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</si>
  <si>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</si>
  <si>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</si>
  <si>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</si>
  <si>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</si>
  <si>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</si>
  <si>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</si>
  <si>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</si>
  <si>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</si>
  <si>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</si>
  <si>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</si>
  <si>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</si>
  <si>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</si>
  <si>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</si>
  <si>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</si>
  <si>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</si>
  <si>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</si>
  <si>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</si>
  <si>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</si>
  <si>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</si>
  <si>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</si>
  <si>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</si>
  <si>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</si>
  <si>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</si>
  <si>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</si>
  <si>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</si>
  <si>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</si>
  <si>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</si>
  <si>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</si>
  <si>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</si>
  <si>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</si>
  <si>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</si>
  <si>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</si>
  <si>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</si>
  <si>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</si>
  <si>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</si>
  <si>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</si>
  <si>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</si>
  <si>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</si>
  <si>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</si>
  <si>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</si>
  <si>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</si>
  <si>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</si>
  <si>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</si>
  <si>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</si>
  <si>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</si>
  <si>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</si>
  <si>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</si>
  <si>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</si>
  <si>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</si>
  <si>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</si>
  <si>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</si>
  <si>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</si>
  <si>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</si>
  <si>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</si>
  <si>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</si>
  <si>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</si>
  <si>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</si>
  <si>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</si>
  <si>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</si>
  <si>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</si>
  <si>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</si>
  <si>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</si>
  <si>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</si>
  <si>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</si>
  <si>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</si>
  <si>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</si>
  <si>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</si>
  <si>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</si>
  <si>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</si>
  <si>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</si>
  <si>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</si>
  <si>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</si>
  <si>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</si>
  <si>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</si>
  <si>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</si>
  <si>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</si>
  <si>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</si>
  <si>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</si>
  <si>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</si>
  <si>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</si>
  <si>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</si>
  <si>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</si>
  <si>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</si>
  <si>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</si>
  <si>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</si>
  <si>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</si>
  <si>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</si>
  <si>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</si>
  <si>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</si>
  <si>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</si>
  <si>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</si>
  <si>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</si>
  <si>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</si>
  <si>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</si>
  <si>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</si>
  <si>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</si>
  <si>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</si>
  <si>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</si>
  <si>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</si>
  <si>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</si>
  <si>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</si>
  <si>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</si>
  <si>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</si>
  <si>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</si>
  <si>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</si>
  <si>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</si>
  <si>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</si>
  <si>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</si>
  <si>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</si>
  <si>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</si>
  <si>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</si>
  <si>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</si>
  <si>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</si>
  <si>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</si>
  <si>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</si>
  <si>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</si>
  <si>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</si>
  <si>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</si>
  <si>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</si>
  <si>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</si>
  <si>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</si>
  <si>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</si>
  <si>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</si>
  <si>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</si>
  <si>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</si>
  <si>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</si>
  <si>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</si>
  <si>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</si>
  <si>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</si>
  <si>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</si>
  <si>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</si>
  <si>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</si>
  <si>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</si>
  <si>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</si>
  <si>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</si>
  <si>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</si>
  <si>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</si>
  <si>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</si>
  <si>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</si>
  <si>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</si>
  <si>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</si>
  <si>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</si>
  <si>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</si>
  <si>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</si>
  <si>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</si>
  <si>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</si>
  <si>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</si>
  <si>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</si>
  <si>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</si>
  <si>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</si>
  <si>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</si>
  <si>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</si>
  <si>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</si>
  <si>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</si>
  <si>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</si>
  <si>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</si>
  <si>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</si>
  <si>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</si>
  <si>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</si>
  <si>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</si>
  <si>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</si>
  <si>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</si>
  <si>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</si>
  <si>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</si>
  <si>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</si>
  <si>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</si>
  <si>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</si>
  <si>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</si>
  <si>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</si>
  <si>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</si>
  <si>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</si>
  <si>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</si>
  <si>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</si>
  <si>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</si>
  <si>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</si>
  <si>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</si>
  <si>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</si>
  <si>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</si>
  <si>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</si>
  <si>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</si>
  <si>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</si>
  <si>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</si>
  <si>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</si>
  <si>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</si>
  <si>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</si>
  <si>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</si>
  <si>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</si>
  <si>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</si>
  <si>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</si>
  <si>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</si>
  <si>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</si>
  <si>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</si>
  <si>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</si>
  <si>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</si>
  <si>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</si>
  <si>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</si>
  <si>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</si>
  <si>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</si>
  <si>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</si>
  <si>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</si>
  <si>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</si>
  <si>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</si>
  <si>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</si>
  <si>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</si>
  <si>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</si>
  <si>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</si>
  <si>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</si>
  <si>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</si>
  <si>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</si>
  <si>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</si>
  <si>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</si>
  <si>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</si>
  <si>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</si>
  <si>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</si>
  <si>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</si>
  <si>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</si>
  <si>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</si>
  <si>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</si>
  <si>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</si>
  <si>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</si>
  <si>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</si>
  <si>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</si>
  <si>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</si>
  <si>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</si>
  <si>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</si>
  <si>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</si>
  <si>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</si>
  <si>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</si>
  <si>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</si>
  <si>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</si>
  <si>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</si>
  <si>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</si>
  <si>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</si>
  <si>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</si>
  <si>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</si>
  <si>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</si>
  <si>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</si>
  <si>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</si>
  <si>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</si>
  <si>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</si>
  <si>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</si>
  <si>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</si>
  <si>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</si>
  <si>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</si>
  <si>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</si>
  <si>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</si>
  <si>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</si>
  <si>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</si>
  <si>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</si>
  <si>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</si>
  <si>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</si>
  <si>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</si>
  <si>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</si>
  <si>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</si>
  <si>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</si>
  <si>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</si>
  <si>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</si>
  <si>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</si>
  <si>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</si>
  <si>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</si>
  <si>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</si>
  <si>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</si>
  <si>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</si>
  <si>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</si>
  <si>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</si>
  <si>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</si>
  <si>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</si>
  <si>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</si>
  <si>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</si>
  <si>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</si>
  <si>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</si>
  <si>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</si>
  <si>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</si>
  <si>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</si>
  <si>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</si>
  <si>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</si>
  <si>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</si>
  <si>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</si>
  <si>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</si>
  <si>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</si>
  <si>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</si>
  <si>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</si>
  <si>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</si>
  <si>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</si>
  <si>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</si>
  <si>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</si>
  <si>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</si>
  <si>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</si>
  <si>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</si>
  <si>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</si>
  <si>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</si>
  <si>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</si>
  <si>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</si>
  <si>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</si>
  <si>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</si>
  <si>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</si>
  <si>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</si>
  <si>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</si>
  <si>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</si>
  <si>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</si>
  <si>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</si>
  <si>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</si>
  <si>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</si>
  <si>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</si>
  <si>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</si>
  <si>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</si>
  <si>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</si>
  <si>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</si>
  <si>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</si>
  <si>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</si>
  <si>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</si>
  <si>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</si>
  <si>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</si>
  <si>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</si>
  <si>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</si>
  <si>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</si>
  <si>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</si>
  <si>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</si>
  <si>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</si>
  <si>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</si>
  <si>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</si>
  <si>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</si>
  <si>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</si>
  <si>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</si>
  <si>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</si>
  <si>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</si>
  <si>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</si>
  <si>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</si>
  <si>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</si>
  <si>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</si>
  <si>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</si>
  <si>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</si>
  <si>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</si>
  <si>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</si>
  <si>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</si>
  <si>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</si>
  <si>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</si>
  <si>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</si>
  <si>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</si>
  <si>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</si>
  <si>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</si>
  <si>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</si>
  <si>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</si>
  <si>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</si>
  <si>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</si>
  <si>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</si>
  <si>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</si>
  <si>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</si>
  <si>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</si>
  <si>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</si>
  <si>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</si>
  <si>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</si>
  <si>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</si>
  <si>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</si>
  <si>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</si>
  <si>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</si>
  <si>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</si>
  <si>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</si>
  <si>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</si>
  <si>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</si>
  <si>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</si>
  <si>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</si>
  <si>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</si>
  <si>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</si>
  <si>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</si>
  <si>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</si>
  <si>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</si>
  <si>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</si>
  <si>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</si>
  <si>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</si>
  <si>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</si>
  <si>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</si>
  <si>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</si>
  <si>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</si>
  <si>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</si>
  <si>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</si>
  <si>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</si>
  <si>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</si>
  <si>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</si>
  <si>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</si>
  <si>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</si>
  <si>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</si>
  <si>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</si>
  <si>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</si>
  <si>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</si>
  <si>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</si>
  <si>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</si>
  <si>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</si>
  <si>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</si>
  <si>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</si>
  <si>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</si>
  <si>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</si>
  <si>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</si>
  <si>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</si>
  <si>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</si>
  <si>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</si>
  <si>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</si>
  <si>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</si>
  <si>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</si>
  <si>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</si>
  <si>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</si>
  <si>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</si>
  <si>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</si>
  <si>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</si>
  <si>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</si>
  <si>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</si>
  <si>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</si>
  <si>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</si>
  <si>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</si>
  <si>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</si>
  <si>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</si>
  <si>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</si>
  <si>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</si>
  <si>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</si>
  <si>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</si>
  <si>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</si>
  <si>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</si>
  <si>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</si>
  <si>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</si>
  <si>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</si>
  <si>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</si>
  <si>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</si>
  <si>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</si>
  <si>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</si>
  <si>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</si>
  <si>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</si>
  <si>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</si>
  <si>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</si>
  <si>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</si>
  <si>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</si>
  <si>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</si>
  <si>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</si>
  <si>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</si>
  <si>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</si>
  <si>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</si>
  <si>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</si>
  <si>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</si>
  <si>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</si>
  <si>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</si>
  <si>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</si>
  <si>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</si>
  <si>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</si>
  <si>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</si>
  <si>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</si>
  <si>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</si>
  <si>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</si>
  <si>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</si>
  <si>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</si>
  <si>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</si>
  <si>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</si>
  <si>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</si>
  <si>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</si>
  <si>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</si>
  <si>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</si>
  <si>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</si>
  <si>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</si>
  <si>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</si>
  <si>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</si>
  <si>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</si>
  <si>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</si>
  <si>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</si>
  <si>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</si>
  <si>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</si>
  <si>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</si>
  <si>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</si>
  <si>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</si>
  <si>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</si>
  <si>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</si>
  <si>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</si>
  <si>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</si>
  <si>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</si>
  <si>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</si>
  <si>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</si>
  <si>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</si>
  <si>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</si>
  <si>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</si>
  <si>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</si>
  <si>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</si>
  <si>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</si>
  <si>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</si>
  <si>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</si>
  <si>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</si>
  <si>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</si>
  <si>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</si>
  <si>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</si>
  <si>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</si>
  <si>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</si>
  <si>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</si>
  <si>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</si>
  <si>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</si>
  <si>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</si>
  <si>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</si>
  <si>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</si>
  <si>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</si>
  <si>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</si>
  <si>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</si>
  <si>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</si>
  <si>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</si>
  <si>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</si>
  <si>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</si>
  <si>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</si>
  <si>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</si>
  <si>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</si>
  <si>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</si>
  <si>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</si>
  <si>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</si>
  <si>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</si>
  <si>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</si>
  <si>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</si>
  <si>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</si>
  <si>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</si>
  <si>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</si>
  <si>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</si>
  <si>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</si>
  <si>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</si>
  <si>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</si>
  <si>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</si>
  <si>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</si>
  <si>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</si>
  <si>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</si>
  <si>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</si>
  <si>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</si>
  <si>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</si>
  <si>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</si>
  <si>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</si>
  <si>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</si>
  <si>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</si>
  <si>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</si>
  <si>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</si>
  <si>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</si>
  <si>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</si>
  <si>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</si>
  <si>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</si>
  <si>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</si>
  <si>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</si>
  <si>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</si>
  <si>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</si>
  <si>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</si>
  <si>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</si>
  <si>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</si>
  <si>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</si>
  <si>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</si>
  <si>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</si>
  <si>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</si>
  <si>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</si>
  <si>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</si>
  <si>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</si>
  <si>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</si>
  <si>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</si>
  <si>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</si>
  <si>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</si>
  <si>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</si>
  <si>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</si>
  <si>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</si>
  <si>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</si>
  <si>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</si>
  <si>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</si>
  <si>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</si>
  <si>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</si>
  <si>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</si>
  <si>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</si>
  <si>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</si>
  <si>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</si>
  <si>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</si>
  <si>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</si>
  <si>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</si>
  <si>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</si>
  <si>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</si>
  <si>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</si>
  <si>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</si>
  <si>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</si>
  <si>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</si>
  <si>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</si>
  <si>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</si>
  <si>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</si>
  <si>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</si>
  <si>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</si>
  <si>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</si>
  <si>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</si>
  <si>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</si>
  <si>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</si>
  <si>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</si>
  <si>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</si>
  <si>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</si>
  <si>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</si>
  <si>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</si>
  <si>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</si>
  <si>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</si>
  <si>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</si>
  <si>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</si>
  <si>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</si>
  <si>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</si>
  <si>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</si>
  <si>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</si>
  <si>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</si>
  <si>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</si>
  <si>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</si>
  <si>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</si>
  <si>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</si>
  <si>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</si>
  <si>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</si>
  <si>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</si>
  <si>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</si>
  <si>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</si>
  <si>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</si>
  <si>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</si>
  <si>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</si>
  <si>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</si>
  <si>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</si>
  <si>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</si>
  <si>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</si>
  <si>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</si>
  <si>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</si>
  <si>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</si>
  <si>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</si>
  <si>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</si>
  <si>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</si>
  <si>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</si>
  <si>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</si>
  <si>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</si>
  <si>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</si>
  <si>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</si>
  <si>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</si>
  <si>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</si>
  <si>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</si>
  <si>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</si>
  <si>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</si>
  <si>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</si>
  <si>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</si>
  <si>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</si>
  <si>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</si>
  <si>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</si>
  <si>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</si>
  <si>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</si>
  <si>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</si>
  <si>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</si>
  <si>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</si>
  <si>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</si>
  <si>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</si>
  <si>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</si>
  <si>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</si>
  <si>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</si>
  <si>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</si>
  <si>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</si>
  <si>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</si>
  <si>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</si>
  <si>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</si>
  <si>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</si>
  <si>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</si>
  <si>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</si>
  <si>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</si>
  <si>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</si>
  <si>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</si>
  <si>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</si>
  <si>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</si>
  <si>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</si>
  <si>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</si>
  <si>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</si>
  <si>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</si>
  <si>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</si>
  <si>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</si>
  <si>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</si>
  <si>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</si>
  <si>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</si>
  <si>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</si>
  <si>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</si>
  <si>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</si>
  <si>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</si>
  <si>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</si>
  <si>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</si>
  <si>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</si>
  <si>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</si>
  <si>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</si>
  <si>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</si>
  <si>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</si>
  <si>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</si>
  <si>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</si>
  <si>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</si>
  <si>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</si>
  <si>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</si>
  <si>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</si>
  <si>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</si>
  <si>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</si>
  <si>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</si>
  <si>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</si>
  <si>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</si>
  <si>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</si>
  <si>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</si>
  <si>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</si>
  <si>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</si>
  <si>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</si>
  <si>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</si>
  <si>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</si>
  <si>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</si>
  <si>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</si>
  <si>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</si>
  <si>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</si>
  <si>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</si>
  <si>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</si>
  <si>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</si>
  <si>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</si>
  <si>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</si>
  <si>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</si>
  <si>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</si>
  <si>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</si>
  <si>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</si>
  <si>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</si>
  <si>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</si>
  <si>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</si>
  <si>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</si>
  <si>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</si>
  <si>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</si>
  <si>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</si>
  <si>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</si>
  <si>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</si>
  <si>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</si>
  <si>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</si>
  <si>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</si>
  <si>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</si>
  <si>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</si>
  <si>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</si>
  <si>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</si>
  <si>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</si>
  <si>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</si>
  <si>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</si>
  <si>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</si>
  <si>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</si>
  <si>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</si>
  <si>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</si>
  <si>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</si>
  <si>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</si>
  <si>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</si>
  <si>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</si>
  <si>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</si>
  <si>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</si>
  <si>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</si>
  <si>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</si>
  <si>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</si>
  <si>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</si>
  <si>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</si>
  <si>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</si>
  <si>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</si>
  <si>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</si>
  <si>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</si>
  <si>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</si>
  <si>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</si>
  <si>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</si>
  <si>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</si>
  <si>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</si>
  <si>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</si>
  <si>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</si>
  <si>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</si>
  <si>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</si>
  <si>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</si>
  <si>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</si>
  <si>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</si>
  <si>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</si>
  <si>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</si>
  <si>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</si>
  <si>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</si>
  <si>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</si>
  <si>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</si>
  <si>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</si>
  <si>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</si>
  <si>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</si>
  <si>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</si>
  <si>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</si>
  <si>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</si>
  <si>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</si>
  <si>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</si>
  <si>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</si>
  <si>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</si>
  <si>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</si>
  <si>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</si>
  <si>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</si>
  <si>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</si>
  <si>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</si>
  <si>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</si>
  <si>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</si>
  <si>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</si>
  <si>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</si>
  <si>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</si>
  <si>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</si>
  <si>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</si>
  <si>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</si>
  <si>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</si>
  <si>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</si>
  <si>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</si>
  <si>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</si>
  <si>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</si>
  <si>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</si>
  <si>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</si>
  <si>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</si>
  <si>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</si>
  <si>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</si>
  <si>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</si>
  <si>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</si>
  <si>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</si>
  <si>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</si>
  <si>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</si>
  <si>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</si>
  <si>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</si>
  <si>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</si>
  <si>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</si>
  <si>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</si>
  <si>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</si>
  <si>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</si>
  <si>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</si>
  <si>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</si>
  <si>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</si>
  <si>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</si>
  <si>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</si>
  <si>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</si>
  <si>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</si>
  <si>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</si>
  <si>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</si>
  <si>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</si>
  <si>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</si>
  <si>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</si>
  <si>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</si>
  <si>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</si>
  <si>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</si>
  <si>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</si>
  <si>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</si>
  <si>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</si>
  <si>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</si>
  <si>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</si>
  <si>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</si>
  <si>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</si>
  <si>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</si>
  <si>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</si>
  <si>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</si>
  <si>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</si>
  <si>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</si>
  <si>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</si>
  <si>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</si>
  <si>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</si>
  <si>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</si>
  <si>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</si>
  <si>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</si>
  <si>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</si>
  <si>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</si>
  <si>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</si>
  <si>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</si>
  <si>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</si>
  <si>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</si>
  <si>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</si>
  <si>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</si>
  <si>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</si>
  <si>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</si>
  <si>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</si>
  <si>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</si>
  <si>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</si>
  <si>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</si>
  <si>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</si>
  <si>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</si>
  <si>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</si>
  <si>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</si>
  <si>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</si>
  <si>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</si>
  <si>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</si>
  <si>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</si>
  <si>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</si>
  <si>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</si>
  <si>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</si>
  <si>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</si>
  <si>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</si>
  <si>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</si>
  <si>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</si>
  <si>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</si>
  <si>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</si>
  <si>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</si>
  <si>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</si>
  <si>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</si>
  <si>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</si>
  <si>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</si>
  <si>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</si>
  <si>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</si>
  <si>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</si>
  <si>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</si>
  <si>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</si>
  <si>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</si>
  <si>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</si>
  <si>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</si>
  <si>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</si>
  <si>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</si>
  <si>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</si>
  <si>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</si>
  <si>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</si>
  <si>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</si>
  <si>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</si>
  <si>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</si>
  <si>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</si>
  <si>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</si>
  <si>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</si>
  <si>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</si>
  <si>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</si>
  <si>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</si>
  <si>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</si>
  <si>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</si>
  <si>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</si>
  <si>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</si>
  <si>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</si>
  <si>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</si>
  <si>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</si>
  <si>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</si>
  <si>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</si>
  <si>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</si>
  <si>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</si>
  <si>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</si>
  <si>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</si>
  <si>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</si>
  <si>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</si>
  <si>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</si>
  <si>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</si>
  <si>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</si>
  <si>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</si>
  <si>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</si>
  <si>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</si>
  <si>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</si>
  <si>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</si>
  <si>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</si>
  <si>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</si>
  <si>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</si>
  <si>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</si>
  <si>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</si>
  <si>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</si>
  <si>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</si>
  <si>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</si>
  <si>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</si>
  <si>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</si>
  <si>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</si>
  <si>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</si>
  <si>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</si>
  <si>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</si>
  <si>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</si>
  <si>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</si>
  <si>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</si>
  <si>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</si>
  <si>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</si>
  <si>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</si>
  <si>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</si>
  <si>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</si>
  <si>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</si>
  <si>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</si>
  <si>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</si>
  <si>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</si>
  <si>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</si>
  <si>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</si>
  <si>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</si>
  <si>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</si>
  <si>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</si>
  <si>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</si>
  <si>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</si>
  <si>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</si>
  <si>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</si>
  <si>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</si>
  <si>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</si>
  <si>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</si>
  <si>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</si>
  <si>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</si>
  <si>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</si>
  <si>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</si>
  <si>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</si>
  <si>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</si>
  <si>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</si>
  <si>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</si>
  <si>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</si>
  <si>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</si>
  <si>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</si>
  <si>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</si>
  <si>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</si>
  <si>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</si>
  <si>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</si>
  <si>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</si>
  <si>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</si>
  <si>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</si>
  <si>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</si>
  <si>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</si>
  <si>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</si>
  <si>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</si>
  <si>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</si>
  <si>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</si>
  <si>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</si>
  <si>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</si>
  <si>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</si>
  <si>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</si>
  <si>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</si>
  <si>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</si>
  <si>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</si>
  <si>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</si>
  <si>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</si>
  <si>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</si>
  <si>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</si>
  <si>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</si>
  <si>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</si>
  <si>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</si>
  <si>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</si>
  <si>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</si>
  <si>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</si>
  <si>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</si>
  <si>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</si>
  <si>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</si>
  <si>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</si>
  <si>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</si>
  <si>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</si>
  <si>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</si>
  <si>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</si>
  <si>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</si>
  <si>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</si>
  <si>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</si>
  <si>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</si>
  <si>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</si>
  <si>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</si>
  <si>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</si>
  <si>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</si>
  <si>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</si>
  <si>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</si>
  <si>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</si>
  <si>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</si>
  <si>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</si>
  <si>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</si>
  <si>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</si>
  <si>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</si>
  <si>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</si>
  <si>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</si>
  <si>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</si>
  <si>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</si>
  <si>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</si>
  <si>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</si>
  <si>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</si>
  <si>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</si>
  <si>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</si>
  <si>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</si>
  <si>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</si>
  <si>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</si>
  <si>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</si>
  <si>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</si>
  <si>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</si>
  <si>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</si>
  <si>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</si>
  <si>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</si>
  <si>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</si>
  <si>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</si>
  <si>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</si>
  <si>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</si>
  <si>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</si>
  <si>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</si>
  <si>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</si>
  <si>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</si>
  <si>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</si>
  <si>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</si>
  <si>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</si>
  <si>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</si>
  <si>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</si>
  <si>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</si>
  <si>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</si>
  <si>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</si>
  <si>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</si>
  <si>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</si>
  <si>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</si>
  <si>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</si>
  <si>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</si>
  <si>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</si>
  <si>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</si>
  <si>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</si>
  <si>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</si>
  <si>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</si>
  <si>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</si>
  <si>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</si>
  <si>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</si>
  <si>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</si>
  <si>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</si>
  <si>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</si>
  <si>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</si>
  <si>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</si>
  <si>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</si>
  <si>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</si>
  <si>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</si>
  <si>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</si>
  <si>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</si>
  <si>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</si>
  <si>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</si>
  <si>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</si>
  <si>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</si>
  <si>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</si>
  <si>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</si>
  <si>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</si>
  <si>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</si>
  <si>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</si>
  <si>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</si>
  <si>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</si>
  <si>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</si>
  <si>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</si>
  <si>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</si>
  <si>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</si>
  <si>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</si>
  <si>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</si>
  <si>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</si>
  <si>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</si>
  <si>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</si>
  <si>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</si>
  <si>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</si>
  <si>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</si>
  <si>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</si>
  <si>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</si>
  <si>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</si>
  <si>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</si>
  <si>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</si>
  <si>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</si>
  <si>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</si>
  <si>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</si>
  <si>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</si>
  <si>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</si>
  <si>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</si>
  <si>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</si>
  <si>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</si>
  <si>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</si>
  <si>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</si>
  <si>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</si>
  <si>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</si>
  <si>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</si>
  <si>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</si>
  <si>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</si>
  <si>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</si>
  <si>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</si>
  <si>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</si>
  <si>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</si>
  <si>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</si>
  <si>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</si>
  <si>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</si>
  <si>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</si>
  <si>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</si>
  <si>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</si>
  <si>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</si>
  <si>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</si>
  <si>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</si>
  <si>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</si>
  <si>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</si>
  <si>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</si>
  <si>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</si>
  <si>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</si>
  <si>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</si>
  <si>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</si>
  <si>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</si>
  <si>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</si>
  <si>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</si>
  <si>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</si>
  <si>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</si>
  <si>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</si>
  <si>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</si>
  <si>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</si>
  <si>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</si>
  <si>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</si>
  <si>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</si>
  <si>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</si>
  <si>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</si>
  <si>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</si>
  <si>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</si>
  <si>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</si>
  <si>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</si>
  <si>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</si>
  <si>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</si>
  <si>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</si>
  <si>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</si>
  <si>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</si>
  <si>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</si>
  <si>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</si>
  <si>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</si>
  <si>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</si>
  <si>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</si>
  <si>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</si>
  <si>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</si>
  <si>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</si>
  <si>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</si>
  <si>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</si>
  <si>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</si>
  <si>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</si>
  <si>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</si>
  <si>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</si>
  <si>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</si>
  <si>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</si>
  <si>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</si>
  <si>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</si>
  <si>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</si>
  <si>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</si>
  <si>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</si>
  <si>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</si>
  <si>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</si>
  <si>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</si>
  <si>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</si>
  <si>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</si>
  <si>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</si>
  <si>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</si>
  <si>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</si>
  <si>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</si>
  <si>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</si>
  <si>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</si>
  <si>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</si>
  <si>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</si>
  <si>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</si>
  <si>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</si>
  <si>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</si>
  <si>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</si>
  <si>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</si>
  <si>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</si>
  <si>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</si>
  <si>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</si>
  <si>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</si>
  <si>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</si>
  <si>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</si>
  <si>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</si>
  <si>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</si>
  <si>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</si>
  <si>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</si>
  <si>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</si>
  <si>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</si>
  <si>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</si>
  <si>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</si>
  <si>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</si>
  <si>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</si>
  <si>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</si>
  <si>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</si>
  <si>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</si>
  <si>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</si>
  <si>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</si>
  <si>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</si>
  <si>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</si>
  <si>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</si>
  <si>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</si>
  <si>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</si>
  <si>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</si>
  <si>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</si>
  <si>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</si>
  <si>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</si>
  <si>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</si>
  <si>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</si>
  <si>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</si>
  <si>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</si>
  <si>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</si>
  <si>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</si>
  <si>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</si>
  <si>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</si>
  <si>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</si>
  <si>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</si>
  <si>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</si>
  <si>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</si>
  <si>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</si>
  <si>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</si>
  <si>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</si>
  <si>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</si>
  <si>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</si>
  <si>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</si>
  <si>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</si>
  <si>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</si>
  <si>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</si>
  <si>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</si>
  <si>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</si>
  <si>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</si>
  <si>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</si>
  <si>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</si>
  <si>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</si>
  <si>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</si>
  <si>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</si>
  <si>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</si>
  <si>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</si>
  <si>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</si>
  <si>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</si>
  <si>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</si>
  <si>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</si>
  <si>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</si>
  <si>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</si>
  <si>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</si>
  <si>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</si>
  <si>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</si>
  <si>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</si>
  <si>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</si>
  <si>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</si>
  <si>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</si>
  <si>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</si>
  <si>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</si>
  <si>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</si>
  <si>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</si>
  <si>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</si>
  <si>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</si>
  <si>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</si>
  <si>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</si>
  <si>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</si>
  <si>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</si>
  <si>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</si>
  <si>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</si>
  <si>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</si>
  <si>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</si>
  <si>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</si>
  <si>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</si>
  <si>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</si>
  <si>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</si>
  <si>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</si>
  <si>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</si>
  <si>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</si>
  <si>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</si>
  <si>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</si>
  <si>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</si>
  <si>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</si>
  <si>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</si>
  <si>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</si>
  <si>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</si>
  <si>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</si>
  <si>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</si>
  <si>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</si>
  <si>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</si>
  <si>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</si>
  <si>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</si>
  <si>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</si>
  <si>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</si>
  <si>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</si>
  <si>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</si>
  <si>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</si>
  <si>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</si>
  <si>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</si>
  <si>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</si>
  <si>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</si>
  <si>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</si>
  <si>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</si>
  <si>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</si>
  <si>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</si>
  <si>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</si>
  <si>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</si>
  <si>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</si>
  <si>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</si>
  <si>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</si>
  <si>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</si>
  <si>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</si>
  <si>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</si>
  <si>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</si>
  <si>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</si>
  <si>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</si>
  <si>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</si>
  <si>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</si>
  <si>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</si>
  <si>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</si>
  <si>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</si>
  <si>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</si>
  <si>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</si>
  <si>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</si>
  <si>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</si>
  <si>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</si>
  <si>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</si>
  <si>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</si>
  <si>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</si>
  <si>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</si>
  <si>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</si>
  <si>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</si>
  <si>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</si>
  <si>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</si>
  <si>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</si>
  <si>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</si>
  <si>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</si>
  <si>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</si>
  <si>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</si>
  <si>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</si>
  <si>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</si>
  <si>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</si>
  <si>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</si>
  <si>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</si>
  <si>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</si>
  <si>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</si>
  <si>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</si>
  <si>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</si>
  <si>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</si>
  <si>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</si>
  <si>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</si>
  <si>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</si>
  <si>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</si>
  <si>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</si>
  <si>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</si>
  <si>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</si>
  <si>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</si>
  <si>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</si>
  <si>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</si>
  <si>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</si>
  <si>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</si>
  <si>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</si>
  <si>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</si>
  <si>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</si>
  <si>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</si>
  <si>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</si>
  <si>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</si>
  <si>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</si>
  <si>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</si>
  <si>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</si>
  <si>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</si>
  <si>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</si>
  <si>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</si>
  <si>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</si>
  <si>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</si>
  <si>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</si>
  <si>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</si>
  <si>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</si>
  <si>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</si>
  <si>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</si>
  <si>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</si>
  <si>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</si>
  <si>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</si>
  <si>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</si>
  <si>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</si>
  <si>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</si>
  <si>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</si>
  <si>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</si>
  <si>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</si>
  <si>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</si>
  <si>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</si>
  <si>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</si>
  <si>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</si>
  <si>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</si>
  <si>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</si>
  <si>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</si>
  <si>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</si>
  <si>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</si>
  <si>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</si>
  <si>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</si>
  <si>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</si>
  <si>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</si>
  <si>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</si>
  <si>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</si>
  <si>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</si>
  <si>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</si>
  <si>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</si>
  <si>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</si>
  <si>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</si>
  <si>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</si>
  <si>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</si>
  <si>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</si>
  <si>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</si>
  <si>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</si>
  <si>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</si>
  <si>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</si>
  <si>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</si>
  <si>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</si>
  <si>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</si>
  <si>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</si>
  <si>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</si>
  <si>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</si>
  <si>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</si>
  <si>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</si>
  <si>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</si>
  <si>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</si>
  <si>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</si>
  <si>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</si>
  <si>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</si>
  <si>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</si>
  <si>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</si>
  <si>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</si>
  <si>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</si>
  <si>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</si>
  <si>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</si>
  <si>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</si>
  <si>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</si>
  <si>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</si>
  <si>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</si>
  <si>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</si>
  <si>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</si>
  <si>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</si>
  <si>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</si>
  <si>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</si>
  <si>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</si>
  <si>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</si>
  <si>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</si>
  <si>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</si>
  <si>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</si>
  <si>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</si>
  <si>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</si>
  <si>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</si>
  <si>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</si>
  <si>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</si>
  <si>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</si>
  <si>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</si>
  <si>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</si>
  <si>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</si>
  <si>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</si>
  <si>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</si>
  <si>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</si>
  <si>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</si>
  <si>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</si>
  <si>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</si>
  <si>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</si>
  <si>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</si>
  <si>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</si>
  <si>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</si>
  <si>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</si>
  <si>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</si>
  <si>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</si>
  <si>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</si>
  <si>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</si>
  <si>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</si>
  <si>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</si>
  <si>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</si>
  <si>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</si>
  <si>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</si>
  <si>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</si>
  <si>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</si>
  <si>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</si>
  <si>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</si>
  <si>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</si>
  <si>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</si>
  <si>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</si>
  <si>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</si>
  <si>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</si>
  <si>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</si>
  <si>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</si>
  <si>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</si>
  <si>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</si>
  <si>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</si>
  <si>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</si>
  <si>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</si>
  <si>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</si>
  <si>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</si>
  <si>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</si>
  <si>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</si>
  <si>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</si>
  <si>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</si>
  <si>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</si>
  <si>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</si>
  <si>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</si>
  <si>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</si>
  <si>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</si>
  <si>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</si>
  <si>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</si>
  <si>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</si>
  <si>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</si>
  <si>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</si>
  <si>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</si>
  <si>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</si>
  <si>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</si>
  <si>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</si>
  <si>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</si>
  <si>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</si>
  <si>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</si>
  <si>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</si>
  <si>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</si>
  <si>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</si>
  <si>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</si>
  <si>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</si>
  <si>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</si>
  <si>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</si>
  <si>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</si>
  <si>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</si>
  <si>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</si>
  <si>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</si>
  <si>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</si>
  <si>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</si>
  <si>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</si>
  <si>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</si>
  <si>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</si>
  <si>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</si>
  <si>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</si>
  <si>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</si>
  <si>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</si>
  <si>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</si>
  <si>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</si>
  <si>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</si>
  <si>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</si>
  <si>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</si>
  <si>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</si>
  <si>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</si>
  <si>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</si>
  <si>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</si>
  <si>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</si>
  <si>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</si>
  <si>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</si>
  <si>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</si>
  <si>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</si>
  <si>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</si>
  <si>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</si>
  <si>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</si>
  <si>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</si>
  <si>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</si>
  <si>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</si>
  <si>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</si>
  <si>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</si>
  <si>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</si>
  <si>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</si>
  <si>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</si>
  <si>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</si>
  <si>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</si>
  <si>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</si>
  <si>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</si>
  <si>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</si>
  <si>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</si>
  <si>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</si>
  <si>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</si>
  <si>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</si>
  <si>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</si>
  <si>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</si>
  <si>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</si>
  <si>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</si>
  <si>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</si>
  <si>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</si>
  <si>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</si>
  <si>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</si>
  <si>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</si>
  <si>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</si>
  <si>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</si>
  <si>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</si>
  <si>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</si>
  <si>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</si>
  <si>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</si>
  <si>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</si>
  <si>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</si>
  <si>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</si>
  <si>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</si>
  <si>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</si>
  <si>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</si>
  <si>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</si>
  <si>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</si>
  <si>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</si>
  <si>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</si>
  <si>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</si>
  <si>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</si>
  <si>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</si>
  <si>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</si>
  <si>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</si>
  <si>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</si>
  <si>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</si>
  <si>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</si>
  <si>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</si>
  <si>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</si>
  <si>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</si>
  <si>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</si>
  <si>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</si>
  <si>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</si>
  <si>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</si>
  <si>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</si>
  <si>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</si>
  <si>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</si>
  <si>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</si>
  <si>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</si>
  <si>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</si>
  <si>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</si>
  <si>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</si>
  <si>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</si>
  <si>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</si>
  <si>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</si>
  <si>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</si>
  <si>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</si>
  <si>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</si>
  <si>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</si>
  <si>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</si>
  <si>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</si>
  <si>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</si>
  <si>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</si>
  <si>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</si>
  <si>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</si>
  <si>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</si>
  <si>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</si>
  <si>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</si>
  <si>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</si>
  <si>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</si>
  <si>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</si>
  <si>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</si>
  <si>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</si>
  <si>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</si>
  <si>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</si>
  <si>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</si>
  <si>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</si>
  <si>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</si>
  <si>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</si>
  <si>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</si>
  <si>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</si>
  <si>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</si>
  <si>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</si>
  <si>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</si>
  <si>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</si>
  <si>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</si>
  <si>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</si>
  <si>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</si>
  <si>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</si>
  <si>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</si>
  <si>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</si>
  <si>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</si>
  <si>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</si>
  <si>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</si>
  <si>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</si>
  <si>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</si>
  <si>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</si>
  <si>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</si>
  <si>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</si>
  <si>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</si>
  <si>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</si>
  <si>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</si>
  <si>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</si>
  <si>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</si>
  <si>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</si>
  <si>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</si>
  <si>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</si>
  <si>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</si>
  <si>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</si>
  <si>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</si>
  <si>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</si>
  <si>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</si>
  <si>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</si>
  <si>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</si>
  <si>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</si>
  <si>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</si>
  <si>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</si>
  <si>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</si>
  <si>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</si>
  <si>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</si>
  <si>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</si>
  <si>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</si>
  <si>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</si>
  <si>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</si>
  <si>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</si>
  <si>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</si>
  <si>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</si>
  <si>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</si>
  <si>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</si>
  <si>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</si>
  <si>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</si>
  <si>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</si>
  <si>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</si>
  <si>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</si>
  <si>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</si>
  <si>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</si>
  <si>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</si>
  <si>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</si>
  <si>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</si>
  <si>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</si>
  <si>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</si>
  <si>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</si>
  <si>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</si>
  <si>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</si>
  <si>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</si>
  <si>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</si>
  <si>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</si>
  <si>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</si>
  <si>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</si>
  <si>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</si>
  <si>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</si>
  <si>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</si>
  <si>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</si>
  <si>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</si>
  <si>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</si>
  <si>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</si>
  <si>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</si>
  <si>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</si>
  <si>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</si>
  <si>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</si>
  <si>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</si>
  <si>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</si>
  <si>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</si>
  <si>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</si>
  <si>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</si>
  <si>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</si>
  <si>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</si>
  <si>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</si>
  <si>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</si>
  <si>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</si>
  <si>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</si>
  <si>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</si>
  <si>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</si>
  <si>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</si>
  <si>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</si>
  <si>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</si>
  <si>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</si>
  <si>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</si>
  <si>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</si>
  <si>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</si>
  <si>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</si>
  <si>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</si>
  <si>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</si>
  <si>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</si>
  <si>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</si>
  <si>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</si>
  <si>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</si>
  <si>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</si>
  <si>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</si>
  <si>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</si>
  <si>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</si>
  <si>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</si>
  <si>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</si>
  <si>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</si>
  <si>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</si>
  <si>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</si>
  <si>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</si>
  <si>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</si>
  <si>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</si>
  <si>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</si>
  <si>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</si>
  <si>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</si>
  <si>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</si>
  <si>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</si>
  <si>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</si>
  <si>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</si>
  <si>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</si>
  <si>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</si>
  <si>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</si>
  <si>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</si>
  <si>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</si>
  <si>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</si>
  <si>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</si>
  <si>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</si>
  <si>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</si>
  <si>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</si>
  <si>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</si>
  <si>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</si>
  <si>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</si>
  <si>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</si>
  <si>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</si>
  <si>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</si>
  <si>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</si>
  <si>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</si>
  <si>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</si>
  <si>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</si>
  <si>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</si>
  <si>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</si>
  <si>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</si>
  <si>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</si>
  <si>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</si>
  <si>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</si>
  <si>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</si>
  <si>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</si>
  <si>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</si>
  <si>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</si>
  <si>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</si>
  <si>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</si>
  <si>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</si>
  <si>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</si>
  <si>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</si>
  <si>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</si>
  <si>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</si>
  <si>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</si>
  <si>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</si>
  <si>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</si>
  <si>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</si>
  <si>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</si>
  <si>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</si>
  <si>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</si>
  <si>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</si>
  <si>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</si>
  <si>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</si>
  <si>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</si>
  <si>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</si>
  <si>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</si>
  <si>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</si>
  <si>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</si>
  <si>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</si>
  <si>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</si>
  <si>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</si>
  <si>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</si>
  <si>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</si>
  <si>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</si>
  <si>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</si>
  <si>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</si>
  <si>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</si>
  <si>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</si>
  <si>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</si>
  <si>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</si>
  <si>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</si>
  <si>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</si>
  <si>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</si>
  <si>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</si>
  <si>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</si>
  <si>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</si>
  <si>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</si>
  <si>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</si>
  <si>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</si>
  <si>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</si>
  <si>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</si>
  <si>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</si>
  <si>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</si>
  <si>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</si>
  <si>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</si>
  <si>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</si>
  <si>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</si>
  <si>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</si>
  <si>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</si>
  <si>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</si>
  <si>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</si>
  <si>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</si>
  <si>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</si>
  <si>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</si>
  <si>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</si>
  <si>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</si>
  <si>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</si>
  <si>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</si>
  <si>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</si>
  <si>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</si>
  <si>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</si>
  <si>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</si>
  <si>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</si>
  <si>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</si>
  <si>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</si>
  <si>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</si>
  <si>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</si>
  <si>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</si>
  <si>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</si>
  <si>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</si>
  <si>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</si>
  <si>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</si>
  <si>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</si>
  <si>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</si>
  <si>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</si>
  <si>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</si>
  <si>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</si>
  <si>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</si>
  <si>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</si>
  <si>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</si>
  <si>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</si>
  <si>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</si>
  <si>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</si>
  <si>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</si>
  <si>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</si>
  <si>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</si>
  <si>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</si>
  <si>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</si>
  <si>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</si>
  <si>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</si>
  <si>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</si>
  <si>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</si>
  <si>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</si>
  <si>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</si>
  <si>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</si>
  <si>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</si>
  <si>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</si>
  <si>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</si>
  <si>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</si>
  <si>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</si>
  <si>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</si>
  <si>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</si>
  <si>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</si>
  <si>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</si>
  <si>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</si>
  <si>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</si>
  <si>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</si>
  <si>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</si>
  <si>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</si>
  <si>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</si>
  <si>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</si>
  <si>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</si>
  <si>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</si>
  <si>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</si>
  <si>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</si>
  <si>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</si>
  <si>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</si>
  <si>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</si>
  <si>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</si>
  <si>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</si>
  <si>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</si>
  <si>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</si>
  <si>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</si>
  <si>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</si>
  <si>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</si>
  <si>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</si>
  <si>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</si>
  <si>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</si>
  <si>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</si>
  <si>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</si>
  <si>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</si>
  <si>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</si>
  <si>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</si>
  <si>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</si>
  <si>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</si>
  <si>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</si>
  <si>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</si>
  <si>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</si>
  <si>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</si>
  <si>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</si>
  <si>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</si>
  <si>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</si>
  <si>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</si>
  <si>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</si>
  <si>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</si>
  <si>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</si>
  <si>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</si>
  <si>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</si>
  <si>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</si>
  <si>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</si>
  <si>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</si>
  <si>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</si>
  <si>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</si>
  <si>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</si>
  <si>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</si>
  <si>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</si>
  <si>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</si>
  <si>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</si>
  <si>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</si>
  <si>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</si>
  <si>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</si>
  <si>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</si>
  <si>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</si>
  <si>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</si>
  <si>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</si>
  <si>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</si>
  <si>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</si>
  <si>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</si>
  <si>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</si>
  <si>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</si>
  <si>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</si>
  <si>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</si>
  <si>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</si>
  <si>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</si>
  <si>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</si>
  <si>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</si>
  <si>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</si>
  <si>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</si>
  <si>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</si>
  <si>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</si>
  <si>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</si>
  <si>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</si>
  <si>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</si>
  <si>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</si>
  <si>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</si>
  <si>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</si>
  <si>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</si>
  <si>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</si>
  <si>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</si>
  <si>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</si>
  <si>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</si>
  <si>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</si>
  <si>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</si>
  <si>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</si>
  <si>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</si>
  <si>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</si>
  <si>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</si>
  <si>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</si>
  <si>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</si>
  <si>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</si>
  <si>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</si>
  <si>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</si>
  <si>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</si>
  <si>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</si>
  <si>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</si>
  <si>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</si>
  <si>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</si>
  <si>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</si>
  <si>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</si>
  <si>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</si>
  <si>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</si>
  <si>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</si>
  <si>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</si>
  <si>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</si>
  <si>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</si>
  <si>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</si>
  <si>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</si>
  <si>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</si>
  <si>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</si>
  <si>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</si>
  <si>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</si>
  <si>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</si>
  <si>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</si>
  <si>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</si>
  <si>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</si>
  <si>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</si>
  <si>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</si>
  <si>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</si>
  <si>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</si>
  <si>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</si>
  <si>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</si>
  <si>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</si>
  <si>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</si>
  <si>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</si>
  <si>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</si>
  <si>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</si>
  <si>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</si>
  <si>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</si>
  <si>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</si>
  <si>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</si>
  <si>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</si>
  <si>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</si>
  <si>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</si>
  <si>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</si>
  <si>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</si>
  <si>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</si>
  <si>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</si>
  <si>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</si>
  <si>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</si>
  <si>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</si>
  <si>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</si>
  <si>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</si>
  <si>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</si>
  <si>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</si>
  <si>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</si>
  <si>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</si>
  <si>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</si>
  <si>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</si>
  <si>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</si>
  <si>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</si>
  <si>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</si>
  <si>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</si>
  <si>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</si>
  <si>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</si>
  <si>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</si>
  <si>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</si>
  <si>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</si>
  <si>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</si>
  <si>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</si>
  <si>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</si>
  <si>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</si>
  <si>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</si>
  <si>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</si>
  <si>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</si>
  <si>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</si>
  <si>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</si>
  <si>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</si>
  <si>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</si>
  <si>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</si>
  <si>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</si>
  <si>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</si>
  <si>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</si>
  <si>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</si>
  <si>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</si>
  <si>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</si>
  <si>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</si>
  <si>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</si>
  <si>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</si>
  <si>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</si>
  <si>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</si>
  <si>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</si>
  <si>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</si>
  <si>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</si>
  <si>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</si>
  <si>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</si>
  <si>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</si>
  <si>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</si>
  <si>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</si>
  <si>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</si>
  <si>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</si>
  <si>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</si>
  <si>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</si>
  <si>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</si>
  <si>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</si>
  <si>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</si>
  <si>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</si>
  <si>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</si>
  <si>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</si>
  <si>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</si>
  <si>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</si>
  <si>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</si>
  <si>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</si>
  <si>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</si>
  <si>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</si>
  <si>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</si>
  <si>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</si>
  <si>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</si>
  <si>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</si>
  <si>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</si>
  <si>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</si>
  <si>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</si>
  <si>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</si>
  <si>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</si>
  <si>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</si>
  <si>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</si>
  <si>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</si>
  <si>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</si>
  <si>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</si>
  <si>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</si>
  <si>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</si>
  <si>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</si>
  <si>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</si>
  <si>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</si>
  <si>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</si>
  <si>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</si>
  <si>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</si>
  <si>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</si>
  <si>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</si>
  <si>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</si>
  <si>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</si>
  <si>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</si>
  <si>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</si>
  <si>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</si>
  <si>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</si>
  <si>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</si>
  <si>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</si>
  <si>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</si>
  <si>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</si>
  <si>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</si>
  <si>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</si>
  <si>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</si>
  <si>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</si>
  <si>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</si>
  <si>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</si>
  <si>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</si>
  <si>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</si>
  <si>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</si>
  <si>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</si>
  <si>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</si>
  <si>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</si>
  <si>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</si>
  <si>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</si>
  <si>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</si>
  <si>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</si>
  <si>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</si>
  <si>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</si>
  <si>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</si>
  <si>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</si>
  <si>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</si>
  <si>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</si>
  <si>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</si>
  <si>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</si>
  <si>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</si>
  <si>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</si>
  <si>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</si>
  <si>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</si>
  <si>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</si>
  <si>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</si>
  <si>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</si>
  <si>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</si>
  <si>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</si>
  <si>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</si>
  <si>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</si>
  <si>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</si>
  <si>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</si>
  <si>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</si>
  <si>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</si>
  <si>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</si>
  <si>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</si>
  <si>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</si>
  <si>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</si>
  <si>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</si>
  <si>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</si>
  <si>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</si>
  <si>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</si>
  <si>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</si>
  <si>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</si>
  <si>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</si>
  <si>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</si>
  <si>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</si>
  <si>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</si>
  <si>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</si>
  <si>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</si>
  <si>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</si>
  <si>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</si>
  <si>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</si>
  <si>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</si>
  <si>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</si>
  <si>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</si>
  <si>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</si>
  <si>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</si>
  <si>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</si>
  <si>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</si>
  <si>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</si>
  <si>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</si>
  <si>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</si>
  <si>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</si>
  <si>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</si>
  <si>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</si>
  <si>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</si>
  <si>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</si>
  <si>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</si>
  <si>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</si>
  <si>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</si>
  <si>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</si>
  <si>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</si>
  <si>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</si>
  <si>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</si>
  <si>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</si>
  <si>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</si>
  <si>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</si>
  <si>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</si>
  <si>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</si>
  <si>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</si>
  <si>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</si>
  <si>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</si>
  <si>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</si>
  <si>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</si>
  <si>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</si>
  <si>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</si>
  <si>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</si>
  <si>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</si>
  <si>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</si>
  <si>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</si>
  <si>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</si>
  <si>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</si>
  <si>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</si>
  <si>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</si>
  <si>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</si>
  <si>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</si>
  <si>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</si>
  <si>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</si>
  <si>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</si>
  <si>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</si>
  <si>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</si>
  <si>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</si>
  <si>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</si>
  <si>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</si>
  <si>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</si>
  <si>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</si>
  <si>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</si>
  <si>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</si>
  <si>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</si>
  <si>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</si>
  <si>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</si>
  <si>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</si>
  <si>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</si>
  <si>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</si>
  <si>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</si>
  <si>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</si>
  <si>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</si>
  <si>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</si>
  <si>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</si>
  <si>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</si>
  <si>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</si>
  <si>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</si>
  <si>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</si>
  <si>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</si>
  <si>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</si>
  <si>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</si>
  <si>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</si>
  <si>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</si>
  <si>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</si>
  <si>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</si>
  <si>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</si>
  <si>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</si>
  <si>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</si>
  <si>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</si>
  <si>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</si>
  <si>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</si>
  <si>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</si>
  <si>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</si>
  <si>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</si>
  <si>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</si>
  <si>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</si>
  <si>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</si>
  <si>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</si>
  <si>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</si>
  <si>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</si>
  <si>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</si>
  <si>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</si>
  <si>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</si>
  <si>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</si>
  <si>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</si>
  <si>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</si>
  <si>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</si>
  <si>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</si>
  <si>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</si>
  <si>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</si>
  <si>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</si>
  <si>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</si>
  <si>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</si>
  <si>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</si>
  <si>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</si>
  <si>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</si>
  <si>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</si>
  <si>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</si>
  <si>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</si>
  <si>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</si>
  <si>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</si>
  <si>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</si>
  <si>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</si>
  <si>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</si>
  <si>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</si>
  <si>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</si>
  <si>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</si>
  <si>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</si>
  <si>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</si>
  <si>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</si>
  <si>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</si>
  <si>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</si>
  <si>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</si>
  <si>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</si>
  <si>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</si>
  <si>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</si>
  <si>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</si>
  <si>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</si>
  <si>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</si>
  <si>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</si>
  <si>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</si>
  <si>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</si>
  <si>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</si>
  <si>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</si>
  <si>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</si>
  <si>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</si>
  <si>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</si>
  <si>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</si>
  <si>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</si>
  <si>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</si>
  <si>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</si>
  <si>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</si>
  <si>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</si>
  <si>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</si>
  <si>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</si>
  <si>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</si>
  <si>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</si>
  <si>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</si>
  <si>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</si>
  <si>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</si>
  <si>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</si>
  <si>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</si>
  <si>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</si>
  <si>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</si>
  <si>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</si>
  <si>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</si>
  <si>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</si>
  <si>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</si>
  <si>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</si>
  <si>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</si>
  <si>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</si>
  <si>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</si>
  <si>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</si>
  <si>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</si>
  <si>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</si>
  <si>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</si>
  <si>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</si>
  <si>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</si>
  <si>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</si>
  <si>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</si>
  <si>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</si>
  <si>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</si>
  <si>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</si>
  <si>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</si>
  <si>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</si>
  <si>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</si>
  <si>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</si>
  <si>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</si>
  <si>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</si>
  <si>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</si>
  <si>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</si>
  <si>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</si>
  <si>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</si>
  <si>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</si>
  <si>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</si>
  <si>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</si>
  <si>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</si>
  <si>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</si>
  <si>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</si>
  <si>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</si>
  <si>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</si>
  <si>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</si>
  <si>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</si>
  <si>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</si>
  <si>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</si>
  <si>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</si>
  <si>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</si>
  <si>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</si>
  <si>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</si>
  <si>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</si>
  <si>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</si>
  <si>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</si>
  <si>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</si>
  <si>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</si>
  <si>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</si>
  <si>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</si>
  <si>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</si>
  <si>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</si>
  <si>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</si>
  <si>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</si>
  <si>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</si>
  <si>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</si>
  <si>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</si>
  <si>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</si>
  <si>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</si>
  <si>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</si>
  <si>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</si>
  <si>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</si>
  <si>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</si>
  <si>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</si>
  <si>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</si>
  <si>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</si>
  <si>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</si>
  <si>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</si>
  <si>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</si>
  <si>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</si>
  <si>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</si>
  <si>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</si>
  <si>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</si>
  <si>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</si>
  <si>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</si>
  <si>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</si>
  <si>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</si>
  <si>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</si>
  <si>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</si>
  <si>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</si>
  <si>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</si>
  <si>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</si>
  <si>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</si>
  <si>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</si>
  <si>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</si>
  <si>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</si>
  <si>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</si>
  <si>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</si>
  <si>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</si>
  <si>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</si>
  <si>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</si>
  <si>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</si>
  <si>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</si>
  <si>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</si>
  <si>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</si>
  <si>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</si>
  <si>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</si>
  <si>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</si>
  <si>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</si>
  <si>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</si>
  <si>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</si>
  <si>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</si>
  <si>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</si>
  <si>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</si>
  <si>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</si>
  <si>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</si>
  <si>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</si>
  <si>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</si>
  <si>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</si>
  <si>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</si>
  <si>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</si>
  <si>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</si>
  <si>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</si>
  <si>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</si>
  <si>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</si>
  <si>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</si>
  <si>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</si>
  <si>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</si>
  <si>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</si>
  <si>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</si>
  <si>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</si>
  <si>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</si>
  <si>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</si>
  <si>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</si>
  <si>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</si>
  <si>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</si>
  <si>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</si>
  <si>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</si>
  <si>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</si>
  <si>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</si>
  <si>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</si>
  <si>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</si>
  <si>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</si>
  <si>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</si>
  <si>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</si>
  <si>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</si>
  <si>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</si>
  <si>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</si>
  <si>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</si>
  <si>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</si>
  <si>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</si>
  <si>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</si>
  <si>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</si>
  <si>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</si>
  <si>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</si>
  <si>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</si>
  <si>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</si>
  <si>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</si>
  <si>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</si>
  <si>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</si>
  <si>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</si>
  <si>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</si>
  <si>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</si>
  <si>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</si>
  <si>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</si>
  <si>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</si>
  <si>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</si>
  <si>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</si>
  <si>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</si>
  <si>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</si>
  <si>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</si>
  <si>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</si>
  <si>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</si>
  <si>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</si>
  <si>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</si>
  <si>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</si>
  <si>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</si>
  <si>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</si>
  <si>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</si>
  <si>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</si>
  <si>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</si>
  <si>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</si>
  <si>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</si>
  <si>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</si>
  <si>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</si>
  <si>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</si>
  <si>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</si>
  <si>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</si>
  <si>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</si>
  <si>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</si>
  <si>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</si>
  <si>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</si>
  <si>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</si>
  <si>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</si>
  <si>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</si>
  <si>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</si>
  <si>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</si>
  <si>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</si>
  <si>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</si>
  <si>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</si>
  <si>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</si>
  <si>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</si>
  <si>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</si>
  <si>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</si>
  <si>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</si>
  <si>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</si>
  <si>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</si>
  <si>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</si>
  <si>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</si>
  <si>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</si>
  <si>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</si>
  <si>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</si>
  <si>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</si>
  <si>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</si>
  <si>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</si>
  <si>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</si>
  <si>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</si>
  <si>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</si>
  <si>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</si>
  <si>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</si>
  <si>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</si>
  <si>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</si>
  <si>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</si>
  <si>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</si>
  <si>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</si>
  <si>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</si>
  <si>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</si>
  <si>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</si>
  <si>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</si>
  <si>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</si>
  <si>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</si>
  <si>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</si>
  <si>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</si>
  <si>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</si>
  <si>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</si>
  <si>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</si>
  <si>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</si>
  <si>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</si>
  <si>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</si>
  <si>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</si>
  <si>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</si>
  <si>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</si>
  <si>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</si>
  <si>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</si>
  <si>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</si>
  <si>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</si>
  <si>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</si>
  <si>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</si>
  <si>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</si>
  <si>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</si>
  <si>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</si>
  <si>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</si>
  <si>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</si>
  <si>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</si>
  <si>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</si>
  <si>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</si>
  <si>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</si>
  <si>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</si>
  <si>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</si>
  <si>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</si>
  <si>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</si>
  <si>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</si>
  <si>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</si>
  <si>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</si>
  <si>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</si>
  <si>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</si>
  <si>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</si>
  <si>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</si>
  <si>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</si>
  <si>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</si>
  <si>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</si>
  <si>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</si>
  <si>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</si>
  <si>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</si>
  <si>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</si>
  <si>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</si>
  <si>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</si>
  <si>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</si>
  <si>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</si>
  <si>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</si>
  <si>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</si>
  <si>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</si>
  <si>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</si>
  <si>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</si>
  <si>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</si>
  <si>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</si>
  <si>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</si>
  <si>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</si>
  <si>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</si>
  <si>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</si>
  <si>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</si>
  <si>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</si>
  <si>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</si>
  <si>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</si>
  <si>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</si>
  <si>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</si>
  <si>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</si>
  <si>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</si>
  <si>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</si>
  <si>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</si>
  <si>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</si>
  <si>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</si>
  <si>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</si>
  <si>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</si>
  <si>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</si>
  <si>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</si>
  <si>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</si>
  <si>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</si>
  <si>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</si>
  <si>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</si>
  <si>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</si>
  <si>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</si>
  <si>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</si>
  <si>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</si>
  <si>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</si>
  <si>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</si>
  <si>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</si>
  <si>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</si>
  <si>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</si>
  <si>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</si>
  <si>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</si>
  <si>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</si>
  <si>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</si>
  <si>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</si>
  <si>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</si>
  <si>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</si>
  <si>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</si>
  <si>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</si>
  <si>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</si>
  <si>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</si>
  <si>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</si>
  <si>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</si>
  <si>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</si>
  <si>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</si>
  <si>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</si>
  <si>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</si>
  <si>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</si>
  <si>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</si>
  <si>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</si>
  <si>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</si>
  <si>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</si>
  <si>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</si>
  <si>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</si>
  <si>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</si>
  <si>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</si>
  <si>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</si>
  <si>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</si>
  <si>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</si>
  <si>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</si>
  <si>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</si>
  <si>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</si>
  <si>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</si>
  <si>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</si>
  <si>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</si>
  <si>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</si>
  <si>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</si>
  <si>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</si>
  <si>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</si>
  <si>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</si>
  <si>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</si>
  <si>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</si>
  <si>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</si>
  <si>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</si>
  <si>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</si>
  <si>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</si>
  <si>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</si>
  <si>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</si>
  <si>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</si>
  <si>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</si>
  <si>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</si>
  <si>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</si>
  <si>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</si>
  <si>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</si>
  <si>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</si>
  <si>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</si>
  <si>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</si>
  <si>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</si>
  <si>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</si>
  <si>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</si>
  <si>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</si>
  <si>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</si>
  <si>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</si>
  <si>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</si>
  <si>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</si>
  <si>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</si>
  <si>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</si>
  <si>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</si>
  <si>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</si>
  <si>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</si>
  <si>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</si>
  <si>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</si>
  <si>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</si>
  <si>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</si>
  <si>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</si>
  <si>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</si>
  <si>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</si>
  <si>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</si>
  <si>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</si>
  <si>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</si>
  <si>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</si>
  <si>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</si>
  <si>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</si>
  <si>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</si>
  <si>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</si>
  <si>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</si>
  <si>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</si>
  <si>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</si>
  <si>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</si>
  <si>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</si>
  <si>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</si>
  <si>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</si>
  <si>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</si>
  <si>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</si>
  <si>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</si>
  <si>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</si>
  <si>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</si>
  <si>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</si>
  <si>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</si>
  <si>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</si>
  <si>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</si>
  <si>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</si>
  <si>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</si>
  <si>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</si>
  <si>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</si>
  <si>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</si>
  <si>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</si>
  <si>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</si>
  <si>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</si>
  <si>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</si>
  <si>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</si>
  <si>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</si>
  <si>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</si>
  <si>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</si>
  <si>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</si>
  <si>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</si>
  <si>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</si>
  <si>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</si>
  <si>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</si>
  <si>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</si>
  <si>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</si>
  <si>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</si>
  <si>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</si>
  <si>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</si>
  <si>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</si>
  <si>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</si>
  <si>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</si>
  <si>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</si>
  <si>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</si>
  <si>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</si>
  <si>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</si>
  <si>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</si>
  <si>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</si>
  <si>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</si>
  <si>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</si>
  <si>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</si>
  <si>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</si>
  <si>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</si>
  <si>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</si>
  <si>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</si>
  <si>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</si>
  <si>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</si>
  <si>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</si>
  <si>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</si>
  <si>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</si>
  <si>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</si>
  <si>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</si>
  <si>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</si>
  <si>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</si>
  <si>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</si>
  <si>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</si>
  <si>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</si>
  <si>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</si>
  <si>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</si>
  <si>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</si>
  <si>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</si>
  <si>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</si>
  <si>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</si>
  <si>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</si>
  <si>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</si>
  <si>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</si>
  <si>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</si>
  <si>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</si>
  <si>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</si>
  <si>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</si>
  <si>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</si>
  <si>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</si>
  <si>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</si>
  <si>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</si>
  <si>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</si>
  <si>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</si>
  <si>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</si>
  <si>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</si>
  <si>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</si>
  <si>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</si>
  <si>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</si>
  <si>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</si>
  <si>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</si>
  <si>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</si>
  <si>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</si>
  <si>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</si>
  <si>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</si>
  <si>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</si>
  <si>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</si>
  <si>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</si>
  <si>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</si>
  <si>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</si>
  <si>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</si>
  <si>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</si>
  <si>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</si>
  <si>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</si>
  <si>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</si>
  <si>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</si>
  <si>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</si>
  <si>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</si>
  <si>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</si>
  <si>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</si>
  <si>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</si>
  <si>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</si>
  <si>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</si>
  <si>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</si>
  <si>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</si>
  <si>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</si>
  <si>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</si>
  <si>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</si>
  <si>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</si>
  <si>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</si>
  <si>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</si>
  <si>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</si>
  <si>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</si>
  <si>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</si>
  <si>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</si>
  <si>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</si>
  <si>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</si>
  <si>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</si>
  <si>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</si>
  <si>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</si>
  <si>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</si>
  <si>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</si>
  <si>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</si>
  <si>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</si>
  <si>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</si>
  <si>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</si>
  <si>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</si>
  <si>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</si>
  <si>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</si>
  <si>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</si>
  <si>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</si>
  <si>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</si>
  <si>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</si>
  <si>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</si>
  <si>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</si>
  <si>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</si>
  <si>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</si>
  <si>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</si>
  <si>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</si>
  <si>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</si>
  <si>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</si>
  <si>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</si>
  <si>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</si>
  <si>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</si>
  <si>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</si>
  <si>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</si>
  <si>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</si>
  <si>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</si>
  <si>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</si>
  <si>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</si>
  <si>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</si>
  <si>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</si>
  <si>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</si>
  <si>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</si>
  <si>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</si>
  <si>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</si>
  <si>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</si>
  <si>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</si>
  <si>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</si>
  <si>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</si>
  <si>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</si>
  <si>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</si>
  <si>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</si>
  <si>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</si>
  <si>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</si>
  <si>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</si>
  <si>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</si>
  <si>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</si>
  <si>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</si>
  <si>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</si>
  <si>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</si>
  <si>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</si>
  <si>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</si>
  <si>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</si>
  <si>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</si>
  <si>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</si>
  <si>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</si>
  <si>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</si>
  <si>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</si>
  <si>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</si>
  <si>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</si>
  <si>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</si>
  <si>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</si>
  <si>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</si>
  <si>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</si>
  <si>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</si>
  <si>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</si>
  <si>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</si>
  <si>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</si>
  <si>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</si>
  <si>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</si>
  <si>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</si>
  <si>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</si>
  <si>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</si>
  <si>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</si>
  <si>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</si>
  <si>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</si>
  <si>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</si>
  <si>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</si>
  <si>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</si>
  <si>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</si>
  <si>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</si>
  <si>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</si>
  <si>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</si>
  <si>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</si>
  <si>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</si>
  <si>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</si>
  <si>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</si>
  <si>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</si>
  <si>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</si>
  <si>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</si>
  <si>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</si>
  <si>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</si>
  <si>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</si>
  <si>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</si>
  <si>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</si>
  <si>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</si>
  <si>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</si>
  <si>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</si>
  <si>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</si>
  <si>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</si>
  <si>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</si>
  <si>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</si>
  <si>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</si>
  <si>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</si>
  <si>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</si>
  <si>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</si>
  <si>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</si>
  <si>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</si>
  <si>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</si>
  <si>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</si>
  <si>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</si>
  <si>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</si>
  <si>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</si>
  <si>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</si>
  <si>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</si>
  <si>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</si>
  <si>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</si>
  <si>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</si>
  <si>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</si>
  <si>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</si>
  <si>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</si>
  <si>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</si>
  <si>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</si>
  <si>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</si>
  <si>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</si>
  <si>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</si>
  <si>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</si>
  <si>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</si>
  <si>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</si>
  <si>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</si>
  <si>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</si>
  <si>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</si>
  <si>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</si>
  <si>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</si>
  <si>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</si>
  <si>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</si>
  <si>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</si>
  <si>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</si>
  <si>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</si>
  <si>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</si>
  <si>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</si>
  <si>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</si>
  <si>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</si>
  <si>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</si>
  <si>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</si>
  <si>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</si>
  <si>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</si>
  <si>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</si>
  <si>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</si>
  <si>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</si>
  <si>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</si>
  <si>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</si>
  <si>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</si>
  <si>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</si>
  <si>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</si>
  <si>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</si>
  <si>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</si>
  <si>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</si>
  <si>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</si>
  <si>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</si>
  <si>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</si>
  <si>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</si>
  <si>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</si>
  <si>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</si>
  <si>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</si>
  <si>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</si>
  <si>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</si>
  <si>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</si>
  <si>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</si>
  <si>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</si>
  <si>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</si>
  <si>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</si>
  <si>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</si>
  <si>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</si>
  <si>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</si>
  <si>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</si>
  <si>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</si>
  <si>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</si>
  <si>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</si>
  <si>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</si>
  <si>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</si>
  <si>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</si>
  <si>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</si>
  <si>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</si>
  <si>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</si>
  <si>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</si>
  <si>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</si>
  <si>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</si>
  <si>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</si>
  <si>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</si>
  <si>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</si>
  <si>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</si>
  <si>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</si>
  <si>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</si>
  <si>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</si>
  <si>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</si>
  <si>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</si>
  <si>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</si>
  <si>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</si>
  <si>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</si>
  <si>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</si>
  <si>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</si>
  <si>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</si>
  <si>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</si>
  <si>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</si>
  <si>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</si>
  <si>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</si>
  <si>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</si>
  <si>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</si>
  <si>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</si>
  <si>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</si>
  <si>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</si>
  <si>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</si>
  <si>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</si>
  <si>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</si>
  <si>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</si>
  <si>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</si>
  <si>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</si>
  <si>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</si>
  <si>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</si>
  <si>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</si>
  <si>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</si>
  <si>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</si>
  <si>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</si>
  <si>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</si>
  <si>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</si>
  <si>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</si>
  <si>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</si>
  <si>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</si>
  <si>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</si>
  <si>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</si>
  <si>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</si>
  <si>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</si>
  <si>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</si>
  <si>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</si>
  <si>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</si>
  <si>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</si>
  <si>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</si>
  <si>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</si>
  <si>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</si>
  <si>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</si>
  <si>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</si>
  <si>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</si>
  <si>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</si>
  <si>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</si>
  <si>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</si>
  <si>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</si>
  <si>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</si>
  <si>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</si>
  <si>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</si>
  <si>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</si>
  <si>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</si>
  <si>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</si>
  <si>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</si>
  <si>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</si>
  <si>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</si>
  <si>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</si>
  <si>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</si>
  <si>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</si>
  <si>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</si>
  <si>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</si>
  <si>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</si>
  <si>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</si>
  <si>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</si>
  <si>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</si>
  <si>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</si>
  <si>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</si>
  <si>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</si>
  <si>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</si>
  <si>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</si>
  <si>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</si>
  <si>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</si>
  <si>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</si>
  <si>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</si>
  <si>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</si>
  <si>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</si>
  <si>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</si>
  <si>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</si>
  <si>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</si>
  <si>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</si>
  <si>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</si>
  <si>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</si>
  <si>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</si>
  <si>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</si>
  <si>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</si>
  <si>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</si>
  <si>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</si>
  <si>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</si>
  <si>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</si>
  <si>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</si>
  <si>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</si>
  <si>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</si>
  <si>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</si>
  <si>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</si>
  <si>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</si>
  <si>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</si>
  <si>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</si>
  <si>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</si>
  <si>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</si>
  <si>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</si>
  <si>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</si>
  <si>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</si>
  <si>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</si>
  <si>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</si>
  <si>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</si>
  <si>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</si>
  <si>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</si>
  <si>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</si>
  <si>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</si>
  <si>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</si>
  <si>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</si>
  <si>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</si>
  <si>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</si>
  <si>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</si>
  <si>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</si>
  <si>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</si>
  <si>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</si>
  <si>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</si>
  <si>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</si>
  <si>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</si>
  <si>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</si>
  <si>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</si>
  <si>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</si>
  <si>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</si>
  <si>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</si>
  <si>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</si>
  <si>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</si>
  <si>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</si>
  <si>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</si>
  <si>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</si>
  <si>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</si>
  <si>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</si>
  <si>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</si>
  <si>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</si>
  <si>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</si>
  <si>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</si>
  <si>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</si>
  <si>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</si>
  <si>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</si>
  <si>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</si>
  <si>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</si>
  <si>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</si>
  <si>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</si>
  <si>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</si>
  <si>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</si>
  <si>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</si>
  <si>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</si>
  <si>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</si>
  <si>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</si>
  <si>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</si>
  <si>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</si>
  <si>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</si>
  <si>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</si>
  <si>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</si>
  <si>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</si>
  <si>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</si>
  <si>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</si>
  <si>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</si>
  <si>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</si>
  <si>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</si>
  <si>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</si>
  <si>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</si>
  <si>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</si>
  <si>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</si>
  <si>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</si>
  <si>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</si>
  <si>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</si>
  <si>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</si>
  <si>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</si>
  <si>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</si>
  <si>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</si>
  <si>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</si>
  <si>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</si>
  <si>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</si>
  <si>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</si>
  <si>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</si>
  <si>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</si>
  <si>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</si>
  <si>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</si>
  <si>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</si>
  <si>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</si>
  <si>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</si>
  <si>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</si>
  <si>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</si>
  <si>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</si>
  <si>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</si>
  <si>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</si>
  <si>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</si>
  <si>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</si>
  <si>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</si>
  <si>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</si>
  <si>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</si>
  <si>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</si>
  <si>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</si>
  <si>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</si>
  <si>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</si>
  <si>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</si>
  <si>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</si>
  <si>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</si>
  <si>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</si>
  <si>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</si>
  <si>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</si>
  <si>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</si>
  <si>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</si>
  <si>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</si>
  <si>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</si>
  <si>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</si>
  <si>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</si>
  <si>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</si>
  <si>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</si>
  <si>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</si>
  <si>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</si>
  <si>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</si>
  <si>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</si>
  <si>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</si>
  <si>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</si>
  <si>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</si>
  <si>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</si>
  <si>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</si>
  <si>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</si>
  <si>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</si>
  <si>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</si>
  <si>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</si>
  <si>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</si>
  <si>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</si>
  <si>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</si>
  <si>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</si>
  <si>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</si>
  <si>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</si>
  <si>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</si>
  <si>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</si>
  <si>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</si>
  <si>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</si>
  <si>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</si>
  <si>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</si>
  <si>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</si>
  <si>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</si>
  <si>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</si>
  <si>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</si>
  <si>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</si>
  <si>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</si>
  <si>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</si>
  <si>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</si>
  <si>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</si>
  <si>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</si>
  <si>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</si>
  <si>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</si>
  <si>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</si>
  <si>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</si>
  <si>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</si>
  <si>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</si>
  <si>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</si>
  <si>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</si>
  <si>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</si>
  <si>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</si>
  <si>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</si>
  <si>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</si>
  <si>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</si>
  <si>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</si>
  <si>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</si>
  <si>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</si>
  <si>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</si>
  <si>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</si>
  <si>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</si>
  <si>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</si>
  <si>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</si>
  <si>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</si>
  <si>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</si>
  <si>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</si>
  <si>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</si>
  <si>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</si>
  <si>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</si>
  <si>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</si>
  <si>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</si>
  <si>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</si>
  <si>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</si>
  <si>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</si>
  <si>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</si>
  <si>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</si>
  <si>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</si>
  <si>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</si>
  <si>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</si>
  <si>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</si>
  <si>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</si>
  <si>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</si>
  <si>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</si>
  <si>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</si>
  <si>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</si>
  <si>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</si>
  <si>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</si>
  <si>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</si>
  <si>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</si>
  <si>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</si>
  <si>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</si>
  <si>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</si>
  <si>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</si>
  <si>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</si>
  <si>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</si>
  <si>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</si>
  <si>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</si>
  <si>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</si>
  <si>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</si>
  <si>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</si>
  <si>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</si>
  <si>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</si>
  <si>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</si>
  <si>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</si>
  <si>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</si>
  <si>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</si>
  <si>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</si>
  <si>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</si>
  <si>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</si>
  <si>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</si>
  <si>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</si>
  <si>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</si>
  <si>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</si>
  <si>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</si>
  <si>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</si>
  <si>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</si>
  <si>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</si>
  <si>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</si>
  <si>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</si>
  <si>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</si>
  <si>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</si>
  <si>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</si>
  <si>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</si>
  <si>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</si>
  <si>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</si>
  <si>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</si>
  <si>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</si>
  <si>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</si>
  <si>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</si>
  <si>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</si>
  <si>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</si>
  <si>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</si>
  <si>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</si>
  <si>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</si>
  <si>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</si>
  <si>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</si>
  <si>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</si>
  <si>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</si>
  <si>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</si>
  <si>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</si>
  <si>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</si>
  <si>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</si>
  <si>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</si>
  <si>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</si>
  <si>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</si>
  <si>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</si>
  <si>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</si>
  <si>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</si>
  <si>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</si>
  <si>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</si>
  <si>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</si>
  <si>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</si>
  <si>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</si>
  <si>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</si>
  <si>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</si>
  <si>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</si>
  <si>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</si>
  <si>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</si>
  <si>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</si>
  <si>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</si>
  <si>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</si>
  <si>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</si>
  <si>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</si>
  <si>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</si>
  <si>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</si>
  <si>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</si>
  <si>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</si>
  <si>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</si>
  <si>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</si>
  <si>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</si>
  <si>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</si>
  <si>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</si>
  <si>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</si>
  <si>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</si>
  <si>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</si>
  <si>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</si>
  <si>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</si>
  <si>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</si>
  <si>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</si>
  <si>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</si>
  <si>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</si>
  <si>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</si>
  <si>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</si>
  <si>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</si>
  <si>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</si>
  <si>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</si>
  <si>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</si>
  <si>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</si>
  <si>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</si>
  <si>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</si>
  <si>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</si>
  <si>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</si>
  <si>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</si>
  <si>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</si>
  <si>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</si>
  <si>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</si>
  <si>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</si>
  <si>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</si>
  <si>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</si>
  <si>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</si>
  <si>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</si>
  <si>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</si>
  <si>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</si>
  <si>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</si>
  <si>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</si>
  <si>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</si>
  <si>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</si>
  <si>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</si>
  <si>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</si>
  <si>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</si>
  <si>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</si>
  <si>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</si>
  <si>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</si>
  <si>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</si>
  <si>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</si>
  <si>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</si>
  <si>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</si>
  <si>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</si>
  <si>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</si>
  <si>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</si>
  <si>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</si>
  <si>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</si>
  <si>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</si>
  <si>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</si>
  <si>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</si>
  <si>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</si>
  <si>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</si>
  <si>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</si>
  <si>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</si>
  <si>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</si>
  <si>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</si>
  <si>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</si>
  <si>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</si>
  <si>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</si>
  <si>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</si>
  <si>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</si>
  <si>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</si>
  <si>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</si>
  <si>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</si>
  <si>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</si>
  <si>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</si>
  <si>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</si>
  <si>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</si>
  <si>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</si>
  <si>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</si>
  <si>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</si>
  <si>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</si>
  <si>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</si>
  <si>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</si>
  <si>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</si>
  <si>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</si>
  <si>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</si>
  <si>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</si>
  <si>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</si>
  <si>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</si>
  <si>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</si>
  <si>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</si>
  <si>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</si>
  <si>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</si>
  <si>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</si>
  <si>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</si>
  <si>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</si>
  <si>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</si>
  <si>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</si>
  <si>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</si>
  <si>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</si>
  <si>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</si>
  <si>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</si>
  <si>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</si>
  <si>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</si>
  <si>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</si>
  <si>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</si>
  <si>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</si>
  <si>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</si>
  <si>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</si>
  <si>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</si>
  <si>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</si>
  <si>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</si>
  <si>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</si>
  <si>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</si>
  <si>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</si>
  <si>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</si>
  <si>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</si>
  <si>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</si>
  <si>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</si>
  <si>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</si>
  <si>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</si>
  <si>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</si>
  <si>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</si>
  <si>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</si>
  <si>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</si>
  <si>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</si>
  <si>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</si>
  <si>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</si>
  <si>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</si>
  <si>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</si>
  <si>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</si>
  <si>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</si>
  <si>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</si>
  <si>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</si>
  <si>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</si>
  <si>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</si>
  <si>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</si>
  <si>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</si>
  <si>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</si>
  <si>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</si>
  <si>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</si>
  <si>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</si>
  <si>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</si>
  <si>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</si>
  <si>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</si>
  <si>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</si>
  <si>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</si>
  <si>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</si>
  <si>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</si>
  <si>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</si>
  <si>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</si>
  <si>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</si>
  <si>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</si>
  <si>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</si>
  <si>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</si>
  <si>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</si>
  <si>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</si>
  <si>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</si>
  <si>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</si>
  <si>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</si>
  <si>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</si>
  <si>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</si>
  <si>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</si>
  <si>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</si>
  <si>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</si>
  <si>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</si>
  <si>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</si>
  <si>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</si>
  <si>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</si>
  <si>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</si>
  <si>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</si>
  <si>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</si>
  <si>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</si>
  <si>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</si>
  <si>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</si>
  <si>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</si>
  <si>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</si>
  <si>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</si>
  <si>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</si>
  <si>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</si>
  <si>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</si>
  <si>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</si>
  <si>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</si>
  <si>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</si>
  <si>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</si>
  <si>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</si>
  <si>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</si>
  <si>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</si>
  <si>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</si>
  <si>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</si>
  <si>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</si>
  <si>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</si>
  <si>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</si>
  <si>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</si>
  <si>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</si>
  <si>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</si>
  <si>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</si>
  <si>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</si>
  <si>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</si>
  <si>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</si>
  <si>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</si>
  <si>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</si>
  <si>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</si>
  <si>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</si>
  <si>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</si>
  <si>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</si>
  <si>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</si>
  <si>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</si>
  <si>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</si>
  <si>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</si>
  <si>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</si>
  <si>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</si>
  <si>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</si>
  <si>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</si>
  <si>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</si>
  <si>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</si>
  <si>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</si>
  <si>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</si>
  <si>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</si>
  <si>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</si>
  <si>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</si>
  <si>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</si>
  <si>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</si>
  <si>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</si>
  <si>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</si>
  <si>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</si>
  <si>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</si>
  <si>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</si>
  <si>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</si>
  <si>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</si>
  <si>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</si>
  <si>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</si>
  <si>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</si>
  <si>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</si>
  <si>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</si>
  <si>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</si>
  <si>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</si>
  <si>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</si>
  <si>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</si>
  <si>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</si>
  <si>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</si>
  <si>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</si>
  <si>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</si>
  <si>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</si>
  <si>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</si>
  <si>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</si>
  <si>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</si>
  <si>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</si>
  <si>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</si>
  <si>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</si>
  <si>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</si>
  <si>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</si>
  <si>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</si>
  <si>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</si>
  <si>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</si>
  <si>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</si>
  <si>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</si>
  <si>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</si>
  <si>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</si>
  <si>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</si>
  <si>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</si>
  <si>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</si>
  <si>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</si>
  <si>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</si>
  <si>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</si>
  <si>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</si>
  <si>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</si>
  <si>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</si>
  <si>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</si>
  <si>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</si>
  <si>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</si>
  <si>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</si>
  <si>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</si>
  <si>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</si>
  <si>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</si>
  <si>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</si>
  <si>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</si>
  <si>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</si>
  <si>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</si>
  <si>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</si>
  <si>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</si>
  <si>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</si>
  <si>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</si>
  <si>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</si>
  <si>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</si>
  <si>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</si>
  <si>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</si>
  <si>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</si>
  <si>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</si>
  <si>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</si>
  <si>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</si>
  <si>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</si>
  <si>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</si>
  <si>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</si>
  <si>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</si>
  <si>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</si>
  <si>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</si>
  <si>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</si>
  <si>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</si>
  <si>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</si>
  <si>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</si>
  <si>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</si>
  <si>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</si>
  <si>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</si>
  <si>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</si>
  <si>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</si>
  <si>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</si>
  <si>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</si>
  <si>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</si>
  <si>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</si>
  <si>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</si>
  <si>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</si>
  <si>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</si>
  <si>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</si>
  <si>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</si>
  <si>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</si>
  <si>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</si>
  <si>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</si>
  <si>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</si>
  <si>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</si>
  <si>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</si>
  <si>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</si>
  <si>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</si>
  <si>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</si>
  <si>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</si>
  <si>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</si>
  <si>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</si>
  <si>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</si>
  <si>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</si>
  <si>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</si>
  <si>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</si>
  <si>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</si>
  <si>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</si>
  <si>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</si>
  <si>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</si>
  <si>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</si>
  <si>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</si>
  <si>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</si>
  <si>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</si>
  <si>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</si>
  <si>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</si>
  <si>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</si>
  <si>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</si>
  <si>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</si>
  <si>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</si>
  <si>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</si>
  <si>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</si>
  <si>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</si>
  <si>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</si>
  <si>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</si>
  <si>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</si>
  <si>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</si>
  <si>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</si>
  <si>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</si>
  <si>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</si>
  <si>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</si>
  <si>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</si>
  <si>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</si>
  <si>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</si>
  <si>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</si>
  <si>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</si>
  <si>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</si>
  <si>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</si>
  <si>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</si>
  <si>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</si>
  <si>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</si>
  <si>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</si>
  <si>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</si>
  <si>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</si>
  <si>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</si>
  <si>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</si>
  <si>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</si>
  <si>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</si>
  <si>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</si>
  <si>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</si>
  <si>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</si>
  <si>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</si>
  <si>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</si>
  <si>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</si>
  <si>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</si>
  <si>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</si>
  <si>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</si>
  <si>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</si>
  <si>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</si>
  <si>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</si>
  <si>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</si>
  <si>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</si>
  <si>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</si>
  <si>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</si>
  <si>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</si>
  <si>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</si>
  <si>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</si>
  <si>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</si>
  <si>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</si>
  <si>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</si>
  <si>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</si>
  <si>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</si>
  <si>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</si>
  <si>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</si>
  <si>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</si>
  <si>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</si>
  <si>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</si>
  <si>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</si>
  <si>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</si>
  <si>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</si>
  <si>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</si>
  <si>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</si>
  <si>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</si>
  <si>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</si>
  <si>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</si>
  <si>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</si>
  <si>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</si>
  <si>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</si>
  <si>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</si>
  <si>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</si>
  <si>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</si>
  <si>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</si>
  <si>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</si>
  <si>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</si>
  <si>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</si>
  <si>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</si>
  <si>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</si>
  <si>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</si>
  <si>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</si>
  <si>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</si>
  <si>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</si>
  <si>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</si>
  <si>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</si>
  <si>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</si>
  <si>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</si>
  <si>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</si>
  <si>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</si>
  <si>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</si>
  <si>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</si>
  <si>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</si>
  <si>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</si>
  <si>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</si>
  <si>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</si>
  <si>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</si>
  <si>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</si>
  <si>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</si>
  <si>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</si>
  <si>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</si>
  <si>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</si>
  <si>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</si>
  <si>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</si>
  <si>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</si>
  <si>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</si>
  <si>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</si>
  <si>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</si>
  <si>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</si>
  <si>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</si>
  <si>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</si>
  <si>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</si>
  <si>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</si>
  <si>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</si>
  <si>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</si>
  <si>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</si>
  <si>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</si>
  <si>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</si>
  <si>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</si>
  <si>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</si>
  <si>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</si>
  <si>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</si>
  <si>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</si>
  <si>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</si>
  <si>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</si>
  <si>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</si>
  <si>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</si>
  <si>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</si>
  <si>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</si>
  <si>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</si>
  <si>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</si>
  <si>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</si>
  <si>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</si>
  <si>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</si>
  <si>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</si>
  <si>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</si>
  <si>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</si>
  <si>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</si>
  <si>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</si>
  <si>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</si>
  <si>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</si>
  <si>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</si>
  <si>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</si>
  <si>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</si>
  <si>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</si>
  <si>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</si>
  <si>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</si>
  <si>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</si>
  <si>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</si>
  <si>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</si>
  <si>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</si>
  <si>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</si>
  <si>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</si>
  <si>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</si>
  <si>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</si>
  <si>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</si>
  <si>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</si>
  <si>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</si>
  <si>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</si>
  <si>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</si>
  <si>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</si>
  <si>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</si>
  <si>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</si>
  <si>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</si>
  <si>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</si>
  <si>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</si>
  <si>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</si>
  <si>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</si>
  <si>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</si>
  <si>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</si>
  <si>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</si>
  <si>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</si>
  <si>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</si>
  <si>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</si>
  <si>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</si>
  <si>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</si>
  <si>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</si>
  <si>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</si>
  <si>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</si>
  <si>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</si>
  <si>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</si>
  <si>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</si>
  <si>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</si>
  <si>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</si>
  <si>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</si>
  <si>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</si>
  <si>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</si>
  <si>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</si>
  <si>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</si>
  <si>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</si>
  <si>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</si>
  <si>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</si>
  <si>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</si>
  <si>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</si>
  <si>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</si>
  <si>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</si>
  <si>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</si>
  <si>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</si>
  <si>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</si>
  <si>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</si>
  <si>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</si>
  <si>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</si>
  <si>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</si>
  <si>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</si>
  <si>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</si>
  <si>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</si>
  <si>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</si>
  <si>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</si>
  <si>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</si>
  <si>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</si>
  <si>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</si>
  <si>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</si>
  <si>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</si>
  <si>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</si>
  <si>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</si>
  <si>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</si>
  <si>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</si>
  <si>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</si>
  <si>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</si>
  <si>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</si>
  <si>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</si>
  <si>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</si>
  <si>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</si>
  <si>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</si>
  <si>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</si>
  <si>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</si>
  <si>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</si>
  <si>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</si>
  <si>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</si>
  <si>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</si>
  <si>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</si>
  <si>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</si>
  <si>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</si>
  <si>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</si>
  <si>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</si>
  <si>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</si>
  <si>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</si>
  <si>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</si>
  <si>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</si>
  <si>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</si>
  <si>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</si>
  <si>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</si>
  <si>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</si>
  <si>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</si>
  <si>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</si>
  <si>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</si>
  <si>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</si>
  <si>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</si>
  <si>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</si>
  <si>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</si>
  <si>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</si>
  <si>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</si>
  <si>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</si>
  <si>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</si>
  <si>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</si>
  <si>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</si>
  <si>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</si>
  <si>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</si>
  <si>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</si>
  <si>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</si>
  <si>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</si>
  <si>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</si>
  <si>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</si>
  <si>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</si>
  <si>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</si>
  <si>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</si>
  <si>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</si>
  <si>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</si>
  <si>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</si>
  <si>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</si>
  <si>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</si>
  <si>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</si>
  <si>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</si>
  <si>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</si>
  <si>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</si>
  <si>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</si>
  <si>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</si>
  <si>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</si>
  <si>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</si>
  <si>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</si>
  <si>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</si>
  <si>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</si>
  <si>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</si>
  <si>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</si>
  <si>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</si>
  <si>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</si>
  <si>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</si>
  <si>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</si>
  <si>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</si>
  <si>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</si>
  <si>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</si>
  <si>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</si>
  <si>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</si>
  <si>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</si>
  <si>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</si>
  <si>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</si>
  <si>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</si>
  <si>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</si>
  <si>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</si>
  <si>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</si>
  <si>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</si>
  <si>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</si>
  <si>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</si>
  <si>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</si>
  <si>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</si>
  <si>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</si>
  <si>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</si>
  <si>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</si>
  <si>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</si>
  <si>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</si>
  <si>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</si>
  <si>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</si>
  <si>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</si>
  <si>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</si>
  <si>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</si>
  <si>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</si>
  <si>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</si>
  <si>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</si>
  <si>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</si>
  <si>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</si>
  <si>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</si>
  <si>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</si>
  <si>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</si>
  <si>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</si>
  <si>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</si>
  <si>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</si>
  <si>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</si>
  <si>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</si>
  <si>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</si>
  <si>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</si>
  <si>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</si>
  <si>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</si>
  <si>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</si>
  <si>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</si>
  <si>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</si>
  <si>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</si>
  <si>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</si>
  <si>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</si>
  <si>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</si>
  <si>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</si>
  <si>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</si>
  <si>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</si>
  <si>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</si>
  <si>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</si>
  <si>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</si>
  <si>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</si>
  <si>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</si>
  <si>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</si>
  <si>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</si>
  <si>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</si>
  <si>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</si>
  <si>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</si>
  <si>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</si>
  <si>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</si>
  <si>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</si>
  <si>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</si>
  <si>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</si>
  <si>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</si>
  <si>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</si>
  <si>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</si>
  <si>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</si>
  <si>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</si>
  <si>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</si>
  <si>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</si>
  <si>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</si>
  <si>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</si>
  <si>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</si>
  <si>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</si>
  <si>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</si>
  <si>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</si>
  <si>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</si>
  <si>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</si>
  <si>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</si>
  <si>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</si>
  <si>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</si>
  <si>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</si>
  <si>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</si>
  <si>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</si>
  <si>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</si>
  <si>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</si>
  <si>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</si>
  <si>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</si>
  <si>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</si>
  <si>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</si>
  <si>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</si>
  <si>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</si>
  <si>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</si>
  <si>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</si>
  <si>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</si>
  <si>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</si>
  <si>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</si>
  <si>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</si>
  <si>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</si>
  <si>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</si>
  <si>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</si>
  <si>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</si>
  <si>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</si>
  <si>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</si>
  <si>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</si>
  <si>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</si>
  <si>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</si>
  <si>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</si>
  <si>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</si>
  <si>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</si>
  <si>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</si>
  <si>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</si>
  <si>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</si>
  <si>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</si>
  <si>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</si>
  <si>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</si>
  <si>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</si>
  <si>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</si>
  <si>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</si>
  <si>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</si>
  <si>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</si>
  <si>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</si>
  <si>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</si>
  <si>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</si>
  <si>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</si>
  <si>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</si>
  <si>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</si>
  <si>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</si>
  <si>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</si>
  <si>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</si>
  <si>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</si>
  <si>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</si>
  <si>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</si>
  <si>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</si>
  <si>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</si>
  <si>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</si>
  <si>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</si>
  <si>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</si>
  <si>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</si>
  <si>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</si>
  <si>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</si>
  <si>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</si>
  <si>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</si>
  <si>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</si>
  <si>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</si>
  <si>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</si>
  <si>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</si>
  <si>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</si>
  <si>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</si>
  <si>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</si>
  <si>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</si>
  <si>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</si>
  <si>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</si>
  <si>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</si>
  <si>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</si>
  <si>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</si>
  <si>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</si>
  <si>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</si>
  <si>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</si>
  <si>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</si>
  <si>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</si>
  <si>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</si>
  <si>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</si>
  <si>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</si>
  <si>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</si>
  <si>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</si>
  <si>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</si>
  <si>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</si>
  <si>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</si>
  <si>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</si>
  <si>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</si>
  <si>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</si>
  <si>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</si>
  <si>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</si>
  <si>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</si>
  <si>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</si>
  <si>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</si>
  <si>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</si>
  <si>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</si>
  <si>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</si>
  <si>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</si>
  <si>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</si>
  <si>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</si>
  <si>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</si>
  <si>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</si>
  <si>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</si>
  <si>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</si>
  <si>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</si>
  <si>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</si>
  <si>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</si>
  <si>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</si>
  <si>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</si>
  <si>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</si>
  <si>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</si>
  <si>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</si>
  <si>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</si>
  <si>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</si>
  <si>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</si>
  <si>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</si>
  <si>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</si>
  <si>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</si>
  <si>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</si>
  <si>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</si>
  <si>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</si>
  <si>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</si>
  <si>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</si>
  <si>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</si>
  <si>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</si>
  <si>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</si>
  <si>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</si>
  <si>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</si>
  <si>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</si>
  <si>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</si>
  <si>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</si>
  <si>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</si>
  <si>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</si>
  <si>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</si>
  <si>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</si>
  <si>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</si>
  <si>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</si>
  <si>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</si>
  <si>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</si>
  <si>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</si>
  <si>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</si>
  <si>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</si>
  <si>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</si>
  <si>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</si>
  <si>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</si>
  <si>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</si>
  <si>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</si>
  <si>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</si>
  <si>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</si>
  <si>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</si>
  <si>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</si>
  <si>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</si>
  <si>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</si>
  <si>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</si>
  <si>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</si>
  <si>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</si>
  <si>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</si>
  <si>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</si>
  <si>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</si>
  <si>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</si>
  <si>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</si>
  <si>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</si>
  <si>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</si>
  <si>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</si>
  <si>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</si>
  <si>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</si>
  <si>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</si>
  <si>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</si>
  <si>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</si>
  <si>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</si>
  <si>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</si>
  <si>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</si>
  <si>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</si>
  <si>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</si>
  <si>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</si>
  <si>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</si>
  <si>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</si>
  <si>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</si>
  <si>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</si>
  <si>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</si>
  <si>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</si>
  <si>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</si>
  <si>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</si>
  <si>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</si>
  <si>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</si>
  <si>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</si>
  <si>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</si>
  <si>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</si>
  <si>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</si>
  <si>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</si>
  <si>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</si>
  <si>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</si>
  <si>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</si>
  <si>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</si>
  <si>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</si>
  <si>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</si>
  <si>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</si>
  <si>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</si>
  <si>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</si>
  <si>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</si>
  <si>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</si>
  <si>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</si>
  <si>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</si>
  <si>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</si>
  <si>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</si>
  <si>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</si>
  <si>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</si>
  <si>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</si>
  <si>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</si>
  <si>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</si>
  <si>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</si>
  <si>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</si>
  <si>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</si>
  <si>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</si>
  <si>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</si>
  <si>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</si>
  <si>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</si>
  <si>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</si>
  <si>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</si>
  <si>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</si>
  <si>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</si>
  <si>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</si>
  <si>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</si>
  <si>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</si>
  <si>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</si>
  <si>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</si>
  <si>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</si>
  <si>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</si>
  <si>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</si>
  <si>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</si>
  <si>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</si>
  <si>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</si>
  <si>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</si>
  <si>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</si>
  <si>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</si>
  <si>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</si>
  <si>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</si>
  <si>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</si>
  <si>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</si>
  <si>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</si>
  <si>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</si>
  <si>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</si>
  <si>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</si>
  <si>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</si>
  <si>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</si>
  <si>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</si>
  <si>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</si>
  <si>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</si>
  <si>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</si>
  <si>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</si>
  <si>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</si>
  <si>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</si>
  <si>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</si>
  <si>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</si>
  <si>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</si>
  <si>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</si>
  <si>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</si>
  <si>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</si>
  <si>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</si>
  <si>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</si>
  <si>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</si>
  <si>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</si>
  <si>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</si>
  <si>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</si>
  <si>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</si>
  <si>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</si>
  <si>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</si>
  <si>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</si>
  <si>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</si>
  <si>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</si>
  <si>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</si>
  <si>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</si>
  <si>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</si>
  <si>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</si>
  <si>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</si>
  <si>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</si>
  <si>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</si>
  <si>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</si>
  <si>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</si>
  <si>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</si>
  <si>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</si>
  <si>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</si>
  <si>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</si>
  <si>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</si>
  <si>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</si>
  <si>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</si>
  <si>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</si>
  <si>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</si>
  <si>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</si>
  <si>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</si>
  <si>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</si>
  <si>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</si>
  <si>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</si>
  <si>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</si>
  <si>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</si>
  <si>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</si>
  <si>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</si>
  <si>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</si>
  <si>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</si>
  <si>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</si>
  <si>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</si>
  <si>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</si>
  <si>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</si>
  <si>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</si>
  <si>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</si>
  <si>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</si>
  <si>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</si>
  <si>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</si>
  <si>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</si>
  <si>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</si>
  <si>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</si>
  <si>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</si>
  <si>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</si>
  <si>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</si>
  <si>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</si>
  <si>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</si>
  <si>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</si>
  <si>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</si>
  <si>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</si>
  <si>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</si>
  <si>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</si>
  <si>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</si>
  <si>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</si>
  <si>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</si>
  <si>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</si>
  <si>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</si>
  <si>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</si>
  <si>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</si>
  <si>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</si>
  <si>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</si>
  <si>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</si>
  <si>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</si>
  <si>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</si>
  <si>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</si>
  <si>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</si>
  <si>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</si>
  <si>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</si>
  <si>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</si>
  <si>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</si>
  <si>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</si>
  <si>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</si>
  <si>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</si>
  <si>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</si>
  <si>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</si>
  <si>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</si>
  <si>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</si>
  <si>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</si>
  <si>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</si>
  <si>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</si>
  <si>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</si>
  <si>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</si>
  <si>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</si>
  <si>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</si>
  <si>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</si>
  <si>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</si>
  <si>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</si>
  <si>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</si>
  <si>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</si>
  <si>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</si>
  <si>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</si>
  <si>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</si>
  <si>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</si>
  <si>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</si>
  <si>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</si>
  <si>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</si>
  <si>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</si>
  <si>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</si>
  <si>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</si>
  <si>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</si>
  <si>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</si>
  <si>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</si>
  <si>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</si>
  <si>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</si>
  <si>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</si>
  <si>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</si>
  <si>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</si>
  <si>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</si>
  <si>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</si>
  <si>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</si>
  <si>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</si>
  <si>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</si>
  <si>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</si>
  <si>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</si>
  <si>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</si>
  <si>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</si>
  <si>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</si>
  <si>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</si>
  <si>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</si>
  <si>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</si>
  <si>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</si>
  <si>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</si>
  <si>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</si>
  <si>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</si>
  <si>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</si>
  <si>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</si>
  <si>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</si>
  <si>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</si>
  <si>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</si>
  <si>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</si>
  <si>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</si>
  <si>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</si>
  <si>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</si>
  <si>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</si>
  <si>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</si>
  <si>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</si>
  <si>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</si>
  <si>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</si>
  <si>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</si>
  <si>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</si>
  <si>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</si>
  <si>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</si>
  <si>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</si>
  <si>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</si>
  <si>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</si>
  <si>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</si>
  <si>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</si>
  <si>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</si>
  <si>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</si>
  <si>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</si>
  <si>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</si>
  <si>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</si>
  <si>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</si>
  <si>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</si>
  <si>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</si>
  <si>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</si>
  <si>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</si>
  <si>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</si>
  <si>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</si>
  <si>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</si>
  <si>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</si>
  <si>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</si>
  <si>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</si>
  <si>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</si>
  <si>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</si>
  <si>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</si>
  <si>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</si>
  <si>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</si>
  <si>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</si>
  <si>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</si>
  <si>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</si>
  <si>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</si>
  <si>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</si>
  <si>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</si>
  <si>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</si>
  <si>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</si>
  <si>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</si>
  <si>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</si>
  <si>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</si>
  <si>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</si>
  <si>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</si>
  <si>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</si>
  <si>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</si>
  <si>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</si>
  <si>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</si>
  <si>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</si>
  <si>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</si>
  <si>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</si>
  <si>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</si>
  <si>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</si>
  <si>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</si>
  <si>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</si>
  <si>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</si>
  <si>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</si>
  <si>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</si>
  <si>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</si>
  <si>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</si>
  <si>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</si>
  <si>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</si>
  <si>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</si>
  <si>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</si>
  <si>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</si>
  <si>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</si>
  <si>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</si>
  <si>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</si>
  <si>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</si>
  <si>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</si>
  <si>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</si>
  <si>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</si>
  <si>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</si>
  <si>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</si>
  <si>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</si>
  <si>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</si>
  <si>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</si>
  <si>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</si>
  <si>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</si>
  <si>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</si>
  <si>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</si>
  <si>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</si>
  <si>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</si>
  <si>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</si>
  <si>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</si>
  <si>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</si>
  <si>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</si>
  <si>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</si>
  <si>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</si>
  <si>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</si>
  <si>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</si>
  <si>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</si>
  <si>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</si>
  <si>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</si>
  <si>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</si>
  <si>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</si>
  <si>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</si>
  <si>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</si>
  <si>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</si>
  <si>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</si>
  <si>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</si>
  <si>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</si>
  <si>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</si>
  <si>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</si>
  <si>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</si>
  <si>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</si>
  <si>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</si>
  <si>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</si>
  <si>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</si>
  <si>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</si>
  <si>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</si>
  <si>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</si>
  <si>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</si>
  <si>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</si>
  <si>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</si>
  <si>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</si>
  <si>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</si>
  <si>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</si>
  <si>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</si>
  <si>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</si>
  <si>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</si>
  <si>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</si>
  <si>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</si>
  <si>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</si>
  <si>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</si>
  <si>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</si>
  <si>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</si>
  <si>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</si>
  <si>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</si>
  <si>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</si>
  <si>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</si>
  <si>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</si>
  <si>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</si>
  <si>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</si>
  <si>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</si>
  <si>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</si>
  <si>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</si>
  <si>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</si>
  <si>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</si>
  <si>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</si>
  <si>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</si>
  <si>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</si>
  <si>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</si>
  <si>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</si>
  <si>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</si>
  <si>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</si>
  <si>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</si>
  <si>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</si>
  <si>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</si>
  <si>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</si>
  <si>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</si>
  <si>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</si>
  <si>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</si>
  <si>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</si>
  <si>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</si>
  <si>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</si>
  <si>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</si>
  <si>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</si>
  <si>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</si>
  <si>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</si>
  <si>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</si>
  <si>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</si>
  <si>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</si>
  <si>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</si>
  <si>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</si>
  <si>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</si>
  <si>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</si>
  <si>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</si>
  <si>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</si>
  <si>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</si>
  <si>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</si>
  <si>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</si>
  <si>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</si>
  <si>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</si>
  <si>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</si>
  <si>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</si>
  <si>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</si>
  <si>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</si>
  <si>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</si>
  <si>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</si>
  <si>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</si>
  <si>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</si>
  <si>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</si>
  <si>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</si>
  <si>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</si>
  <si>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</si>
  <si>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</si>
  <si>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</si>
  <si>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</si>
  <si>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</si>
  <si>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</si>
  <si>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</si>
  <si>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</si>
  <si>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</si>
  <si>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</si>
  <si>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</si>
  <si>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</si>
  <si>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</si>
  <si>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</si>
  <si>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</si>
  <si>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</si>
  <si>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</si>
  <si>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</si>
  <si>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</si>
  <si>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</si>
  <si>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</si>
  <si>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</si>
  <si>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</si>
  <si>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</si>
  <si>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</si>
  <si>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</si>
  <si>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</si>
  <si>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</si>
  <si>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</si>
  <si>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</si>
  <si>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</si>
  <si>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</si>
  <si>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</si>
  <si>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</si>
  <si>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</si>
  <si>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</si>
  <si>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</si>
  <si>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</si>
  <si>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</si>
  <si>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</si>
  <si>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</si>
  <si>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</si>
  <si>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</si>
  <si>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</si>
  <si>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</si>
  <si>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</si>
  <si>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</si>
  <si>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</si>
  <si>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</si>
  <si>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</si>
  <si>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</si>
  <si>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</si>
  <si>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</si>
  <si>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</si>
  <si>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</si>
  <si>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</si>
  <si>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</si>
  <si>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</si>
  <si>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</si>
  <si>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</si>
  <si>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</si>
  <si>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</si>
  <si>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</si>
  <si>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</si>
  <si>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</si>
  <si>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</si>
  <si>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</si>
  <si>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</si>
  <si>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</si>
  <si>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</si>
  <si>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</si>
  <si>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</si>
  <si>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</si>
  <si>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</si>
  <si>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</si>
  <si>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</si>
  <si>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</si>
  <si>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</si>
  <si>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</si>
  <si>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</si>
  <si>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</si>
  <si>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</si>
  <si>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</si>
  <si>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</si>
  <si>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</si>
  <si>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</si>
  <si>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</si>
  <si>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</si>
  <si>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</si>
  <si>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</si>
  <si>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</si>
  <si>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</si>
  <si>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</si>
  <si>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</si>
  <si>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</si>
  <si>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</si>
  <si>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</si>
  <si>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</si>
  <si>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</si>
  <si>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</si>
  <si>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</si>
  <si>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</si>
  <si>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</si>
  <si>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</si>
  <si>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</si>
  <si>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</si>
  <si>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</si>
  <si>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</si>
  <si>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</si>
  <si>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</si>
  <si>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</si>
  <si>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</si>
  <si>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</si>
  <si>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</si>
  <si>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</si>
  <si>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</si>
  <si>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</si>
  <si>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</si>
  <si>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</si>
  <si>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</si>
  <si>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</si>
  <si>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</si>
  <si>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</si>
  <si>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</si>
  <si>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</si>
  <si>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</si>
  <si>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</si>
  <si>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</si>
  <si>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</si>
  <si>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</si>
  <si>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</si>
  <si>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</si>
  <si>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</si>
  <si>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</si>
  <si>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</si>
  <si>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</si>
  <si>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</si>
  <si>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</si>
  <si>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</si>
  <si>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</si>
  <si>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</si>
  <si>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</si>
  <si>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</si>
  <si>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</si>
  <si>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</si>
  <si>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</si>
  <si>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</si>
  <si>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</si>
  <si>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</si>
  <si>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</si>
  <si>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</si>
  <si>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</si>
  <si>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</si>
  <si>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</si>
  <si>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</si>
  <si>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</si>
  <si>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</si>
  <si>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</si>
  <si>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</si>
  <si>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</si>
  <si>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</si>
  <si>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</si>
  <si>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</si>
  <si>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</si>
  <si>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</si>
  <si>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</si>
  <si>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</si>
  <si>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</si>
  <si>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</si>
  <si>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</si>
  <si>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</si>
  <si>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</si>
  <si>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</si>
  <si>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</si>
  <si>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</si>
  <si>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</si>
  <si>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</si>
  <si>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</si>
  <si>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</si>
  <si>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</si>
  <si>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</si>
  <si>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</si>
  <si>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</si>
  <si>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</si>
  <si>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</si>
  <si>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</si>
  <si>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</si>
  <si>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</si>
  <si>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</si>
  <si>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</si>
  <si>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</si>
  <si>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</si>
  <si>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</si>
  <si>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</si>
  <si>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</si>
  <si>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</si>
  <si>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</si>
  <si>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</si>
  <si>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</si>
  <si>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</si>
  <si>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</si>
  <si>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</si>
  <si>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</si>
  <si>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</si>
  <si>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</si>
  <si>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</si>
  <si>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</si>
  <si>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</si>
  <si>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</si>
  <si>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</si>
  <si>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</si>
  <si>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</si>
  <si>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</si>
  <si>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</si>
  <si>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</si>
  <si>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</si>
  <si>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</si>
  <si>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</si>
  <si>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</si>
  <si>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</si>
  <si>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</si>
  <si>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</si>
  <si>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</si>
  <si>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</si>
  <si>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</si>
  <si>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</si>
  <si>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</si>
  <si>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</si>
  <si>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</si>
  <si>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</si>
  <si>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</si>
  <si>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</si>
  <si>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</si>
  <si>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</si>
  <si>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</si>
  <si>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</si>
  <si>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</si>
  <si>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</si>
  <si>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</si>
  <si>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</si>
  <si>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</si>
  <si>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</si>
  <si>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</si>
  <si>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</si>
  <si>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</si>
  <si>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</si>
  <si>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</si>
  <si>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</si>
  <si>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</si>
  <si>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</si>
  <si>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</si>
  <si>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</si>
  <si>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</si>
  <si>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</si>
  <si>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</si>
  <si>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</si>
  <si>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</si>
  <si>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</si>
  <si>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</si>
  <si>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</si>
  <si>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</si>
  <si>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</si>
  <si>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</si>
  <si>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</si>
  <si>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</si>
  <si>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</si>
  <si>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</si>
  <si>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</si>
  <si>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</si>
  <si>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</si>
  <si>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</si>
  <si>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</si>
  <si>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</si>
  <si>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</si>
  <si>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</si>
  <si>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</si>
  <si>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</si>
  <si>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</si>
  <si>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</si>
  <si>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</si>
  <si>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</si>
  <si>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</si>
  <si>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</si>
  <si>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</si>
  <si>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</si>
  <si>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</si>
  <si>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</si>
  <si>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</si>
  <si>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</si>
  <si>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</si>
  <si>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</si>
  <si>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</si>
  <si>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</si>
  <si>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</si>
  <si>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</si>
  <si>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</si>
  <si>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</si>
  <si>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</si>
  <si>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</si>
  <si>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</si>
  <si>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</si>
  <si>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</si>
  <si>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</si>
  <si>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</si>
  <si>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</si>
  <si>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</si>
  <si>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</si>
  <si>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</si>
  <si>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</si>
  <si>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</si>
  <si>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</si>
  <si>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</si>
  <si>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</si>
  <si>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</si>
  <si>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</si>
  <si>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</si>
  <si>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</si>
  <si>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</si>
  <si>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</si>
  <si>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</si>
  <si>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</si>
  <si>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</si>
  <si>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</si>
  <si>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</si>
  <si>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</si>
  <si>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</si>
  <si>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</si>
  <si>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</si>
  <si>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</si>
  <si>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</si>
  <si>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</si>
  <si>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</si>
  <si>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</si>
  <si>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</si>
  <si>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</si>
  <si>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</si>
  <si>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</si>
  <si>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</si>
  <si>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</si>
  <si>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</si>
  <si>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</si>
  <si>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</si>
  <si>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</si>
  <si>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</si>
  <si>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</si>
  <si>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</si>
  <si>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</si>
  <si>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</si>
  <si>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</si>
  <si>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</si>
  <si>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</si>
  <si>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</si>
  <si>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</si>
  <si>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</si>
  <si>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</si>
  <si>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</si>
  <si>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</si>
  <si>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</si>
  <si>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</si>
  <si>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</si>
  <si>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</si>
  <si>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</si>
  <si>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</si>
  <si>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</si>
  <si>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</si>
  <si>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</si>
  <si>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</si>
  <si>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</si>
  <si>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</si>
  <si>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</si>
  <si>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</si>
  <si>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</si>
  <si>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</si>
  <si>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</si>
  <si>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</si>
  <si>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</si>
  <si>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</si>
  <si>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</si>
  <si>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</si>
  <si>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</si>
  <si>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</si>
  <si>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</si>
  <si>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</si>
  <si>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</si>
  <si>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</si>
  <si>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</si>
  <si>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</si>
  <si>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</si>
  <si>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</si>
  <si>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</si>
  <si>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</si>
  <si>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</si>
  <si>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</si>
  <si>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</si>
  <si>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</si>
  <si>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</si>
  <si>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</si>
  <si>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</si>
  <si>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</si>
  <si>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</si>
  <si>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</si>
  <si>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</si>
  <si>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</si>
  <si>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</si>
  <si>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</si>
  <si>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</si>
  <si>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</si>
  <si>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</si>
  <si>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</si>
  <si>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</si>
  <si>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</si>
  <si>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</si>
  <si>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</si>
  <si>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</si>
  <si>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</si>
  <si>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</si>
  <si>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</si>
  <si>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</si>
  <si>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</si>
  <si>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</si>
  <si>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</si>
  <si>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</si>
  <si>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</si>
  <si>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</si>
  <si>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</si>
  <si>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</si>
  <si>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</si>
  <si>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</si>
  <si>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</si>
  <si>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</si>
  <si>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</si>
  <si>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</si>
  <si>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</si>
  <si>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</si>
  <si>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</si>
  <si>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</si>
  <si>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</si>
  <si>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</si>
  <si>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</si>
  <si>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</si>
  <si>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</si>
  <si>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</si>
  <si>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</si>
  <si>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</si>
  <si>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</si>
  <si>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</si>
  <si>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</si>
  <si>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</si>
  <si>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</si>
  <si>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</si>
  <si>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</si>
  <si>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</si>
  <si>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</si>
  <si>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</si>
  <si>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</si>
  <si>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</si>
  <si>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</si>
  <si>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</si>
  <si>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</si>
  <si>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</si>
  <si>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</si>
  <si>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</si>
  <si>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</si>
  <si>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</si>
  <si>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</si>
  <si>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</si>
  <si>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</si>
  <si>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</si>
  <si>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</si>
  <si>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</si>
  <si>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</si>
  <si>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</si>
  <si>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</si>
  <si>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</si>
  <si>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</si>
  <si>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</si>
  <si>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</si>
  <si>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</si>
  <si>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</si>
  <si>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</si>
  <si>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</si>
  <si>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</si>
  <si>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</si>
  <si>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</si>
  <si>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</si>
  <si>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</si>
  <si>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</si>
  <si>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</si>
  <si>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</si>
  <si>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</si>
  <si>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</si>
  <si>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</si>
  <si>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</si>
  <si>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</si>
  <si>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</si>
  <si>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</si>
  <si>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</si>
  <si>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</si>
  <si>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</si>
  <si>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</si>
  <si>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</si>
  <si>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</si>
  <si>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</si>
  <si>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</si>
  <si>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</si>
  <si>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</si>
  <si>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</si>
  <si>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</si>
  <si>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</si>
  <si>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</si>
  <si>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</si>
  <si>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</si>
  <si>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</si>
  <si>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</si>
  <si>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</si>
  <si>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</si>
  <si>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</si>
  <si>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</si>
  <si>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</si>
  <si>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</si>
  <si>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</si>
  <si>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</si>
  <si>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</si>
  <si>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</si>
  <si>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</si>
  <si>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</si>
  <si>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</si>
  <si>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</si>
  <si>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</si>
  <si>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</si>
  <si>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</si>
  <si>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</si>
  <si>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</si>
  <si>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</si>
  <si>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</si>
  <si>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</si>
  <si>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</si>
  <si>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</si>
  <si>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</si>
  <si>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</si>
  <si>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</si>
  <si>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</si>
  <si>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</si>
  <si>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</si>
  <si>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</si>
  <si>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</si>
  <si>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</si>
  <si>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</si>
  <si>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</si>
  <si>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</si>
  <si>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</si>
  <si>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</si>
  <si>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</si>
  <si>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</si>
  <si>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</si>
  <si>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</si>
  <si>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</si>
  <si>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</si>
  <si>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</si>
  <si>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</si>
  <si>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</si>
  <si>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</si>
  <si>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</si>
  <si>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</si>
  <si>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</si>
  <si>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</si>
  <si>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</si>
  <si>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</si>
  <si>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</si>
  <si>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</si>
  <si>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</si>
  <si>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</si>
  <si>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</si>
  <si>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</si>
  <si>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</si>
  <si>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</si>
  <si>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</si>
  <si>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</si>
  <si>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</si>
  <si>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</si>
  <si>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</si>
  <si>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</si>
  <si>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</si>
  <si>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</si>
  <si>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</si>
  <si>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</si>
  <si>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</si>
  <si>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</si>
  <si>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</si>
  <si>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</si>
  <si>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</si>
  <si>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</si>
  <si>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</si>
  <si>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</si>
  <si>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</si>
  <si>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</si>
  <si>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</si>
  <si>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</si>
  <si>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</si>
  <si>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</si>
  <si>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</si>
  <si>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</si>
  <si>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</si>
  <si>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</si>
  <si>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</si>
  <si>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</si>
  <si>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</si>
  <si>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</si>
  <si>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</si>
  <si>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</si>
  <si>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</si>
  <si>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</si>
  <si>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</si>
  <si>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</si>
  <si>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</si>
  <si>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</si>
  <si>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</si>
  <si>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</si>
  <si>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</si>
  <si>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</si>
  <si>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</si>
  <si>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</si>
  <si>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</si>
  <si>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</si>
  <si>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</si>
  <si>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</si>
  <si>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</si>
  <si>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</si>
  <si>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</si>
  <si>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</si>
  <si>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</si>
  <si>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</si>
  <si>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</si>
  <si>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</si>
  <si>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</si>
  <si>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</si>
  <si>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</si>
  <si>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</si>
  <si>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</si>
  <si>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</si>
  <si>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</si>
  <si>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</si>
  <si>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</si>
  <si>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</si>
  <si>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</si>
  <si>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</si>
  <si>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</si>
  <si>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</si>
  <si>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</si>
  <si>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</si>
  <si>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</si>
  <si>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</si>
  <si>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</si>
  <si>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</si>
  <si>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</si>
  <si>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</si>
  <si>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</si>
  <si>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</si>
  <si>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</si>
  <si>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</si>
  <si>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</si>
  <si>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</si>
  <si>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</si>
  <si>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</si>
  <si>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</si>
  <si>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</si>
  <si>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</si>
  <si>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</si>
  <si>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</si>
  <si>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</si>
  <si>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</si>
  <si>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</si>
  <si>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</si>
  <si>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</si>
  <si>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</si>
  <si>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</si>
  <si>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</si>
  <si>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</si>
  <si>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</si>
  <si>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</si>
  <si>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</si>
  <si>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</si>
  <si>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</si>
  <si>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</si>
  <si>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</si>
  <si>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</si>
  <si>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</si>
  <si>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</si>
  <si>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</si>
  <si>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</si>
  <si>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</si>
  <si>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</si>
  <si>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</si>
  <si>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</si>
  <si>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</si>
  <si>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</si>
  <si>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</si>
  <si>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</si>
  <si>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</si>
  <si>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</si>
  <si>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</si>
  <si>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</si>
  <si>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</si>
  <si>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</si>
  <si>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</si>
  <si>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</si>
  <si>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</si>
  <si>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</si>
  <si>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</si>
  <si>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</si>
  <si>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</si>
  <si>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</si>
  <si>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</si>
  <si>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</si>
  <si>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</si>
  <si>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</si>
  <si>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</si>
  <si>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</si>
  <si>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</si>
  <si>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</si>
  <si>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</si>
  <si>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</si>
  <si>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</si>
  <si>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</si>
  <si>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</si>
  <si>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</si>
  <si>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</si>
  <si>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</si>
  <si>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</si>
  <si>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</si>
  <si>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</si>
  <si>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</si>
  <si>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</si>
  <si>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</si>
  <si>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</si>
  <si>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</si>
  <si>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</si>
  <si>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</si>
  <si>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</si>
  <si>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</si>
  <si>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</si>
  <si>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</si>
  <si>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</si>
  <si>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</si>
  <si>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</si>
  <si>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</si>
  <si>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</si>
  <si>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</si>
  <si>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</si>
  <si>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</si>
  <si>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</si>
  <si>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</si>
  <si>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</si>
  <si>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</si>
  <si>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</si>
  <si>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</si>
  <si>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</si>
  <si>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</si>
  <si>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</si>
  <si>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</si>
  <si>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</si>
  <si>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</si>
  <si>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</si>
  <si>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</si>
  <si>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</si>
  <si>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</si>
  <si>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</si>
  <si>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</si>
  <si>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</si>
  <si>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</si>
  <si>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</si>
  <si>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</si>
  <si>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</si>
  <si>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</si>
  <si>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</si>
  <si>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</si>
  <si>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</si>
  <si>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</si>
  <si>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</si>
  <si>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</si>
  <si>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</si>
  <si>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</si>
  <si>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</si>
  <si>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</si>
  <si>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</si>
  <si>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</si>
  <si>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</si>
  <si>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</si>
  <si>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</si>
  <si>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</si>
  <si>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</si>
  <si>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</si>
  <si>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</si>
  <si>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</si>
  <si>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</si>
  <si>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</si>
  <si>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</si>
  <si>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</si>
  <si>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</si>
  <si>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</si>
  <si>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</si>
  <si>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</si>
  <si>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</si>
  <si>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</si>
  <si>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</si>
  <si>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</si>
  <si>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</si>
  <si>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</si>
  <si>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</si>
  <si>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</si>
  <si>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</si>
  <si>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</si>
  <si>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</si>
  <si>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</si>
  <si>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</si>
  <si>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</si>
  <si>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</si>
  <si>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</si>
  <si>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</si>
  <si>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</si>
  <si>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</si>
  <si>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</si>
  <si>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</si>
  <si>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</si>
  <si>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</si>
  <si>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</si>
  <si>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</si>
  <si>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</si>
  <si>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</si>
  <si>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</si>
  <si>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</si>
  <si>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</si>
  <si>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</si>
  <si>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</si>
  <si>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</si>
  <si>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</si>
  <si>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</si>
  <si>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</si>
  <si>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</si>
  <si>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</si>
  <si>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</si>
  <si>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</si>
  <si>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</si>
  <si>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</si>
  <si>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</si>
  <si>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</si>
  <si>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</si>
  <si>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</si>
  <si>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</si>
  <si>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</si>
  <si>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</si>
  <si>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</si>
  <si>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</si>
  <si>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</si>
  <si>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</si>
  <si>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</si>
  <si>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</si>
  <si>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</si>
  <si>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</si>
  <si>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</si>
  <si>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</si>
  <si>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</si>
  <si>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</si>
  <si>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</si>
  <si>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</si>
  <si>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</si>
  <si>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</si>
  <si>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</si>
  <si>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</si>
  <si>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</si>
  <si>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</si>
  <si>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</si>
  <si>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</si>
  <si>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</si>
  <si>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</si>
  <si>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</si>
  <si>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</si>
  <si>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</si>
  <si>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</si>
  <si>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</si>
  <si>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</si>
  <si>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</si>
  <si>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</si>
  <si>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</si>
  <si>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</si>
  <si>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</si>
  <si>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</si>
  <si>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</si>
  <si>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</si>
  <si>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</si>
  <si>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</si>
  <si>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</si>
  <si>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</si>
  <si>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</si>
  <si>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</si>
  <si>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</si>
  <si>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</si>
  <si>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</si>
  <si>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</si>
  <si>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</si>
  <si>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</si>
  <si>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</si>
  <si>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</si>
  <si>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</si>
  <si>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</si>
  <si>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</si>
  <si>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</si>
  <si>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</si>
  <si>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</si>
  <si>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</si>
  <si>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</si>
  <si>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</si>
  <si>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</si>
  <si>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</si>
  <si>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</si>
  <si>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</si>
  <si>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</si>
  <si>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</si>
  <si>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</si>
  <si>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</si>
  <si>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</si>
  <si>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</si>
  <si>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</si>
  <si>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</si>
  <si>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</si>
  <si>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</si>
  <si>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</si>
  <si>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</si>
  <si>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</si>
  <si>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</si>
  <si>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</si>
  <si>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</si>
  <si>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</si>
  <si>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</si>
  <si>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</si>
  <si>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</si>
  <si>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</si>
  <si>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</si>
  <si>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</si>
  <si>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</si>
  <si>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</si>
  <si>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</si>
  <si>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</si>
  <si>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</si>
  <si>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</si>
  <si>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</si>
  <si>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</si>
  <si>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</si>
  <si>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</si>
  <si>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</si>
  <si>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</si>
  <si>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</si>
  <si>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</si>
  <si>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</si>
  <si>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</si>
  <si>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</si>
  <si>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</si>
  <si>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</si>
  <si>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</si>
  <si>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</si>
  <si>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</si>
  <si>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</si>
  <si>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</si>
  <si>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</si>
  <si>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</si>
  <si>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</si>
  <si>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</si>
  <si>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</si>
  <si>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</si>
  <si>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</si>
  <si>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</si>
  <si>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</si>
  <si>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</si>
  <si>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</si>
  <si>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</si>
  <si>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</si>
  <si>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</si>
  <si>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</si>
  <si>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</si>
  <si>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</si>
  <si>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</si>
  <si>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</si>
  <si>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</si>
  <si>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</si>
  <si>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</si>
  <si>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</si>
  <si>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</si>
  <si>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</si>
  <si>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</si>
  <si>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</si>
  <si>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</si>
  <si>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</si>
  <si>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</si>
  <si>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</si>
  <si>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</si>
  <si>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</si>
  <si>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</si>
  <si>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</si>
  <si>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</si>
  <si>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</si>
  <si>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</si>
  <si>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</si>
  <si>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</si>
  <si>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</si>
  <si>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</si>
  <si>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</si>
  <si>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</si>
  <si>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</si>
  <si>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</si>
  <si>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</si>
  <si>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</si>
  <si>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</si>
  <si>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</si>
  <si>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</si>
  <si>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</si>
  <si>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</si>
  <si>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</si>
  <si>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</si>
  <si>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</si>
  <si>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</si>
  <si>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</si>
  <si>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</si>
  <si>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</si>
  <si>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</si>
  <si>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</si>
  <si>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</si>
  <si>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</si>
  <si>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</si>
  <si>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</si>
  <si>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</si>
  <si>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</si>
  <si>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</si>
  <si>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</si>
  <si>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</si>
  <si>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</si>
  <si>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</si>
  <si>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</si>
  <si>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</si>
  <si>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</si>
  <si>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</si>
  <si>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</si>
  <si>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</si>
  <si>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</si>
  <si>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</si>
  <si>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</si>
  <si>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</si>
  <si>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</si>
  <si>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</si>
  <si>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</si>
  <si>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</si>
  <si>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</si>
  <si>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</si>
  <si>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</si>
  <si>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</si>
  <si>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</si>
  <si>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</si>
  <si>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</si>
  <si>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</si>
  <si>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</si>
  <si>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</si>
  <si>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</si>
  <si>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</si>
  <si>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</si>
  <si>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</si>
  <si>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</si>
  <si>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</si>
  <si>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</si>
  <si>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</si>
  <si>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</si>
  <si>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</si>
  <si>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</si>
  <si>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</si>
  <si>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</si>
  <si>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</si>
  <si>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</si>
  <si>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</si>
  <si>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</si>
  <si>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</si>
  <si>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</si>
  <si>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</si>
  <si>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</si>
  <si>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</si>
  <si>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</si>
  <si>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</si>
  <si>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</si>
  <si>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</si>
  <si>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</si>
  <si>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</si>
  <si>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</si>
  <si>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</si>
  <si>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</si>
  <si>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</si>
  <si>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</si>
  <si>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</si>
  <si>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</si>
  <si>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</si>
  <si>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</si>
  <si>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</si>
  <si>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</si>
  <si>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</si>
  <si>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</si>
  <si>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</si>
  <si>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</si>
  <si>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</si>
  <si>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</si>
  <si>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</si>
  <si>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</si>
  <si>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</si>
  <si>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</si>
  <si>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</si>
  <si>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</si>
  <si>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</si>
  <si>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</si>
  <si>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</si>
  <si>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</si>
  <si>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</si>
  <si>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</si>
  <si>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</si>
  <si>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</si>
  <si>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</si>
  <si>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</si>
  <si>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</si>
  <si>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</si>
  <si>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</si>
  <si>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</si>
  <si>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</si>
  <si>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</si>
  <si>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</si>
  <si>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</si>
  <si>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</si>
  <si>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</si>
  <si>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</si>
  <si>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</si>
  <si>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</si>
  <si>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</si>
  <si>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</si>
  <si>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</si>
  <si>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</si>
  <si>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</si>
  <si>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</si>
  <si>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</si>
  <si>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</si>
  <si>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</si>
  <si>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</si>
  <si>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</si>
  <si>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</si>
  <si>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</si>
  <si>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</si>
  <si>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</si>
  <si>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</si>
  <si>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</si>
  <si>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</si>
  <si>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</si>
  <si>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</si>
  <si>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</si>
  <si>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</si>
  <si>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</si>
  <si>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</si>
  <si>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</si>
  <si>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</si>
  <si>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</si>
  <si>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</si>
  <si>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</si>
  <si>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</si>
  <si>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</si>
  <si>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</si>
  <si>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</si>
  <si>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</si>
  <si>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</si>
  <si>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</si>
  <si>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</si>
  <si>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</si>
  <si>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</si>
  <si>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</si>
  <si>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</si>
  <si>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</si>
  <si>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</si>
  <si>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</si>
  <si>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</si>
  <si>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</si>
  <si>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</si>
  <si>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</si>
  <si>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</si>
  <si>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</si>
  <si>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</si>
  <si>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</si>
  <si>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</si>
  <si>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</si>
  <si>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</si>
  <si>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</si>
  <si>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</si>
  <si>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</si>
  <si>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</si>
  <si>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</si>
  <si>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</si>
  <si>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</si>
  <si>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</si>
  <si>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</si>
  <si>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</si>
  <si>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</si>
  <si>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</si>
  <si>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</si>
  <si>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</si>
  <si>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</si>
  <si>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</si>
  <si>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</si>
  <si>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</si>
  <si>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</si>
  <si>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</si>
  <si>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</si>
  <si>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</si>
  <si>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</si>
  <si>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</si>
  <si>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</si>
  <si>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</si>
  <si>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</si>
  <si>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</si>
  <si>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</si>
  <si>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</si>
  <si>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</si>
  <si>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</si>
  <si>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</si>
  <si>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</si>
  <si>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</si>
  <si>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</si>
  <si>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</si>
  <si>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</si>
  <si>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</si>
  <si>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</si>
  <si>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</si>
  <si>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</si>
  <si>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</si>
  <si>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</si>
  <si>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</si>
  <si>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</si>
  <si>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</si>
  <si>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</si>
  <si>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</si>
  <si>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</si>
  <si>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</si>
  <si>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</si>
  <si>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</si>
  <si>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</si>
  <si>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</si>
  <si>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</si>
  <si>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</si>
  <si>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</si>
  <si>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</si>
  <si>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</si>
  <si>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</si>
  <si>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</si>
  <si>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</si>
  <si>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</si>
  <si>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</si>
  <si>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</si>
  <si>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</si>
  <si>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</si>
  <si>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</si>
  <si>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</si>
  <si>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</si>
  <si>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</si>
  <si>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</si>
  <si>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</si>
  <si>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</si>
  <si>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</si>
  <si>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</si>
  <si>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</si>
  <si>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</si>
  <si>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</si>
  <si>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</si>
  <si>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</si>
  <si>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</si>
  <si>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</si>
  <si>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</si>
  <si>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</si>
  <si>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</si>
  <si>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</si>
  <si>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</si>
  <si>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</si>
  <si>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</si>
  <si>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</si>
  <si>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</si>
  <si>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</si>
  <si>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</si>
  <si>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</si>
  <si>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</si>
  <si>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</si>
  <si>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</si>
  <si>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</si>
  <si>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</si>
  <si>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</si>
  <si>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</si>
  <si>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</si>
  <si>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</si>
  <si>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</si>
  <si>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</si>
  <si>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</si>
  <si>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</si>
  <si>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</si>
  <si>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</si>
  <si>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</si>
  <si>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</si>
  <si>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</si>
  <si>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</si>
  <si>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</si>
  <si>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</si>
  <si>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</si>
  <si>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</si>
  <si>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</si>
  <si>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</si>
  <si>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</si>
  <si>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</si>
  <si>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</si>
  <si>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</si>
  <si>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</si>
  <si>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</si>
  <si>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</si>
  <si>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</si>
  <si>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</si>
  <si>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</si>
  <si>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</si>
  <si>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</si>
  <si>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</si>
  <si>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</si>
  <si>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</si>
  <si>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</si>
  <si>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</si>
  <si>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</si>
  <si>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</si>
  <si>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</si>
  <si>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</si>
  <si>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</si>
  <si>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</si>
  <si>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</si>
  <si>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</si>
  <si>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</si>
  <si>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</si>
  <si>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</si>
  <si>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</si>
  <si>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</si>
  <si>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</si>
  <si>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</si>
  <si>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</si>
  <si>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</si>
  <si>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</si>
  <si>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</si>
  <si>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</si>
  <si>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</si>
  <si>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</si>
  <si>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</si>
  <si>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</si>
  <si>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</si>
  <si>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</si>
  <si>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</si>
  <si>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</si>
  <si>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</si>
  <si>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</si>
  <si>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</si>
  <si>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</si>
  <si>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</si>
  <si>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</si>
  <si>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</si>
  <si>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</si>
  <si>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</si>
  <si>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</si>
  <si>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</si>
  <si>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</si>
  <si>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</si>
  <si>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</si>
  <si>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</si>
  <si>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</si>
  <si>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</si>
  <si>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</si>
  <si>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</si>
  <si>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</si>
  <si>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</si>
  <si>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</si>
  <si>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</si>
  <si>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</si>
  <si>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</si>
  <si>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</si>
  <si>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</si>
  <si>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</si>
  <si>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</si>
  <si>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</si>
  <si>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</si>
  <si>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</si>
  <si>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</si>
  <si>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</si>
  <si>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</si>
  <si>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</si>
  <si>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</si>
  <si>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</si>
  <si>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</si>
  <si>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</si>
  <si>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</si>
  <si>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</si>
  <si>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</si>
  <si>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</si>
  <si>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</si>
  <si>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</si>
  <si>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</si>
  <si>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</si>
  <si>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</si>
  <si>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</si>
  <si>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</si>
  <si>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</si>
  <si>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</si>
  <si>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</si>
  <si>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</si>
  <si>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</si>
  <si>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</si>
  <si>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</si>
  <si>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</si>
  <si>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</si>
  <si>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</si>
  <si>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</si>
  <si>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</si>
  <si>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</si>
  <si>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</si>
  <si>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</si>
  <si>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</si>
  <si>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</si>
  <si>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</si>
  <si>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</si>
  <si>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</si>
  <si>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</si>
  <si>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</si>
  <si>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</si>
  <si>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</si>
  <si>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</si>
  <si>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</si>
  <si>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</si>
  <si>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</si>
  <si>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</si>
  <si>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</si>
  <si>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</si>
  <si>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</si>
  <si>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</si>
  <si>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</si>
  <si>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</si>
  <si>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</si>
  <si>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</si>
  <si>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</si>
  <si>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</si>
  <si>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</si>
  <si>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</si>
  <si>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</si>
  <si>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</si>
  <si>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</si>
  <si>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</si>
  <si>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</si>
  <si>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</si>
  <si>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</si>
  <si>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</si>
  <si>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</si>
  <si>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</si>
  <si>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</si>
  <si>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</si>
  <si>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</si>
  <si>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</si>
  <si>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</si>
  <si>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</si>
  <si>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</si>
  <si>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</si>
  <si>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</si>
  <si>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</si>
  <si>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</si>
  <si>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</si>
  <si>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</si>
  <si>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</si>
  <si>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</si>
  <si>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</si>
  <si>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</si>
  <si>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</si>
  <si>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</si>
  <si>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</si>
  <si>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</si>
  <si>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</si>
  <si>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</si>
  <si>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</si>
  <si>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</si>
  <si>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</si>
  <si>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</si>
  <si>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</si>
  <si>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</si>
  <si>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</si>
  <si>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</si>
  <si>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</si>
  <si>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</si>
  <si>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</si>
  <si>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</si>
  <si>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</si>
  <si>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</si>
  <si>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</si>
  <si>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</si>
  <si>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</si>
  <si>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</si>
  <si>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</si>
  <si>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</si>
  <si>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</si>
  <si>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</si>
  <si>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</si>
  <si>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</si>
  <si>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</si>
  <si>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</si>
  <si>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</si>
  <si>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</si>
  <si>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</si>
  <si>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</si>
  <si>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</si>
  <si>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</si>
  <si>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</si>
  <si>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</si>
  <si>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</si>
  <si>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</si>
  <si>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</si>
  <si>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</si>
  <si>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</si>
  <si>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</si>
  <si>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</si>
  <si>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</si>
  <si>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</si>
  <si>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</si>
  <si>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</si>
  <si>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</si>
  <si>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</si>
  <si>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</si>
  <si>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</si>
  <si>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</si>
  <si>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</si>
  <si>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</si>
  <si>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</si>
  <si>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</si>
  <si>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</si>
  <si>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</si>
  <si>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</si>
  <si>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</si>
  <si>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</si>
  <si>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</si>
  <si>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</si>
  <si>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</si>
  <si>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</si>
  <si>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</si>
  <si>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</si>
  <si>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</si>
  <si>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</si>
  <si>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</si>
  <si>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</si>
  <si>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</si>
  <si>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</si>
  <si>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</si>
  <si>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</si>
  <si>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</si>
  <si>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</si>
  <si>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</si>
  <si>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</si>
  <si>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</si>
  <si>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</si>
  <si>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</si>
  <si>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</si>
  <si>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</si>
  <si>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</si>
  <si>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</si>
  <si>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</si>
  <si>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</si>
  <si>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</si>
  <si>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</si>
  <si>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</si>
  <si>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</si>
  <si>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</si>
  <si>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</si>
  <si>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</si>
  <si>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</si>
  <si>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</si>
  <si>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</si>
  <si>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</si>
  <si>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</si>
  <si>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</si>
  <si>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</si>
  <si>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</si>
  <si>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</si>
  <si>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</si>
  <si>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</si>
  <si>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</si>
  <si>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</si>
  <si>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</si>
  <si>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</si>
  <si>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</si>
  <si>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</si>
  <si>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</si>
  <si>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</si>
  <si>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</si>
  <si>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</si>
  <si>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</si>
  <si>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</si>
  <si>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</si>
  <si>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</si>
  <si>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</si>
  <si>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</si>
  <si>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</si>
  <si>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</si>
  <si>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</si>
  <si>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</si>
  <si>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</si>
  <si>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</si>
  <si>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</si>
  <si>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</si>
  <si>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</si>
  <si>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</si>
  <si>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</si>
  <si>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</si>
  <si>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</si>
  <si>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</si>
  <si>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</si>
  <si>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</si>
  <si>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</si>
  <si>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</si>
  <si>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</si>
  <si>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</si>
  <si>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</si>
  <si>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</si>
  <si>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</si>
  <si>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</si>
  <si>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</si>
  <si>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</si>
  <si>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</si>
  <si>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</si>
  <si>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</si>
  <si>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</si>
  <si>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</si>
  <si>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</si>
  <si>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</si>
  <si>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</si>
  <si>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</si>
  <si>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</si>
  <si>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</si>
  <si>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</si>
  <si>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</si>
  <si>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</si>
  <si>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</si>
  <si>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</si>
  <si>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</si>
  <si>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</si>
  <si>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</si>
  <si>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</si>
  <si>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</si>
  <si>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</si>
  <si>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</si>
  <si>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</si>
  <si>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</si>
  <si>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</si>
  <si>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</si>
  <si>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</si>
  <si>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</si>
  <si>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</si>
  <si>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</si>
  <si>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</si>
  <si>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</si>
  <si>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</si>
  <si>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</si>
  <si>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</si>
  <si>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</si>
  <si>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</si>
  <si>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</si>
  <si>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</si>
  <si>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</si>
  <si>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</si>
  <si>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</si>
  <si>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</si>
  <si>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</si>
  <si>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</si>
  <si>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</si>
  <si>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</si>
  <si>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</si>
  <si>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</si>
  <si>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</si>
  <si>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</si>
  <si>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</si>
  <si>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</si>
  <si>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</si>
  <si>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</si>
  <si>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</si>
  <si>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</si>
  <si>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</si>
  <si>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</si>
  <si>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</si>
  <si>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</si>
  <si>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</si>
  <si>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</si>
  <si>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</si>
  <si>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</si>
  <si>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</si>
  <si>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</si>
  <si>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</si>
  <si>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</si>
  <si>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</si>
  <si>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</si>
  <si>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</si>
  <si>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</si>
  <si>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</si>
  <si>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</si>
  <si>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</si>
  <si>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</si>
  <si>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</si>
  <si>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</si>
  <si>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</si>
  <si>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</si>
  <si>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</si>
  <si>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</si>
  <si>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</si>
  <si>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</si>
  <si>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</si>
  <si>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</si>
  <si>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</si>
  <si>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</si>
  <si>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</si>
  <si>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</si>
  <si>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</si>
  <si>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</si>
  <si>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</si>
  <si>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</si>
  <si>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</si>
  <si>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</si>
  <si>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</si>
  <si>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</si>
  <si>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</si>
  <si>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</si>
  <si>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</si>
  <si>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</si>
  <si>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</si>
  <si>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</si>
  <si>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</si>
  <si>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</si>
  <si>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</si>
  <si>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</si>
  <si>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</si>
  <si>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</si>
  <si>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</si>
  <si>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</si>
  <si>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</si>
  <si>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</si>
  <si>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</si>
  <si>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</si>
  <si>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</si>
  <si>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</si>
  <si>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</si>
  <si>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</si>
  <si>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</si>
  <si>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</si>
  <si>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</si>
  <si>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</si>
  <si>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</si>
  <si>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</si>
  <si>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</si>
  <si>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</si>
  <si>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</si>
  <si>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</si>
  <si>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</si>
  <si>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</si>
  <si>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</si>
  <si>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</si>
  <si>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</si>
  <si>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</si>
  <si>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</si>
  <si>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</si>
  <si>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</si>
  <si>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</si>
  <si>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</si>
  <si>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</si>
  <si>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</si>
  <si>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</si>
  <si>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</si>
  <si>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</si>
  <si>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</si>
  <si>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</si>
  <si>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</si>
  <si>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</si>
  <si>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</si>
  <si>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</si>
  <si>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</si>
  <si>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</si>
  <si>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</si>
  <si>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</si>
  <si>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</si>
  <si>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</si>
  <si>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</si>
  <si>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</si>
  <si>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</si>
  <si>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</si>
  <si>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</si>
  <si>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</si>
  <si>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</si>
  <si>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</si>
  <si>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</si>
  <si>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</si>
  <si>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</si>
  <si>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</si>
  <si>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</si>
  <si>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</si>
  <si>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</si>
  <si>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</si>
  <si>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</si>
  <si>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</si>
  <si>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</si>
  <si>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</si>
  <si>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</si>
  <si>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</si>
  <si>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</si>
  <si>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</si>
  <si>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</si>
  <si>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</si>
  <si>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</si>
  <si>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</si>
  <si>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</si>
  <si>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</si>
  <si>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</si>
  <si>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</si>
  <si>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</si>
  <si>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</si>
  <si>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</si>
  <si>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</si>
  <si>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</si>
  <si>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</si>
  <si>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</si>
  <si>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</si>
  <si>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</si>
  <si>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</si>
  <si>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</si>
  <si>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</si>
  <si>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</si>
  <si>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</si>
  <si>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</si>
  <si>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</si>
  <si>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</si>
  <si>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</si>
  <si>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</si>
  <si>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</si>
  <si>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</si>
  <si>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</si>
  <si>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</si>
  <si>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</si>
  <si>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</si>
  <si>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</si>
  <si>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</si>
  <si>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</si>
  <si>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</si>
  <si>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</si>
  <si>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</si>
  <si>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</si>
  <si>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</si>
  <si>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</si>
  <si>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</si>
  <si>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</si>
  <si>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</si>
  <si>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</si>
  <si>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</si>
  <si>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</si>
  <si>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</si>
  <si>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</si>
  <si>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</si>
  <si>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</si>
  <si>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</si>
  <si>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</si>
  <si>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</si>
  <si>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</si>
  <si>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</si>
  <si>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</si>
  <si>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</si>
  <si>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</si>
  <si>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</si>
  <si>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</si>
  <si>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</si>
  <si>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</si>
  <si>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</si>
  <si>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</si>
  <si>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</si>
  <si>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</si>
  <si>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</si>
  <si>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</si>
  <si>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</si>
  <si>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</si>
  <si>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</si>
  <si>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</si>
  <si>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</si>
  <si>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</si>
  <si>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</si>
  <si>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</si>
  <si>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</si>
  <si>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</si>
  <si>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</si>
  <si>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</si>
  <si>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</si>
  <si>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</si>
  <si>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</si>
  <si>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</si>
  <si>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</si>
  <si>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</si>
  <si>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</si>
  <si>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</si>
  <si>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</si>
  <si>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</si>
  <si>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</si>
  <si>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</si>
  <si>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</si>
  <si>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</si>
  <si>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</si>
  <si>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</si>
  <si>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</si>
  <si>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</si>
  <si>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</si>
  <si>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</si>
  <si>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</si>
  <si>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</si>
  <si>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</si>
  <si>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</si>
  <si>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</si>
  <si>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</si>
  <si>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</si>
  <si>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</si>
  <si>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</si>
  <si>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</si>
  <si>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</si>
  <si>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</si>
  <si>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</si>
  <si>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</si>
  <si>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</si>
  <si>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</si>
  <si>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</si>
  <si>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</si>
  <si>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</si>
  <si>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</si>
  <si>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</si>
  <si>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</si>
  <si>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</si>
  <si>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</si>
  <si>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</si>
  <si>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</si>
  <si>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</si>
  <si>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</si>
  <si>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</si>
  <si>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</si>
  <si>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</si>
  <si>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</si>
  <si>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</si>
  <si>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</si>
  <si>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</si>
  <si>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</si>
  <si>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</si>
  <si>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</si>
  <si>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</si>
  <si>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</si>
  <si>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</si>
  <si>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</si>
  <si>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</si>
  <si>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</si>
  <si>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</si>
  <si>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</si>
  <si>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</si>
  <si>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</si>
  <si>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</si>
  <si>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</si>
  <si>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</si>
  <si>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</si>
  <si>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</si>
  <si>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</si>
  <si>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</si>
  <si>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</si>
  <si>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</si>
  <si>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</si>
  <si>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</si>
  <si>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</si>
  <si>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</si>
  <si>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</si>
  <si>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</si>
  <si>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</si>
  <si>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</si>
  <si>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</si>
  <si>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</si>
  <si>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</si>
  <si>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</si>
  <si>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</si>
  <si>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</si>
  <si>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</si>
  <si>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</si>
  <si>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</si>
  <si>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</si>
  <si>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</si>
  <si>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</si>
  <si>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</si>
  <si>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</si>
  <si>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</si>
  <si>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</si>
  <si>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</si>
  <si>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</si>
  <si>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</si>
  <si>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</si>
  <si>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</si>
  <si>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</si>
  <si>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</si>
  <si>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</si>
  <si>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</si>
  <si>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</si>
  <si>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</si>
  <si>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</si>
  <si>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</si>
  <si>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</si>
  <si>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</si>
  <si>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</si>
  <si>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</si>
  <si>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</si>
  <si>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</si>
  <si>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</si>
  <si>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</si>
  <si>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</si>
  <si>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</si>
  <si>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</si>
  <si>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</si>
  <si>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</si>
  <si>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</si>
  <si>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</si>
  <si>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</si>
  <si>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</si>
  <si>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</si>
  <si>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</si>
  <si>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</si>
  <si>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</si>
  <si>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</si>
  <si>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</si>
  <si>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</si>
  <si>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</si>
  <si>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</si>
  <si>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</si>
  <si>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</si>
  <si>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</si>
  <si>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</si>
  <si>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</si>
  <si>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</si>
  <si>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</si>
  <si>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</si>
  <si>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</si>
  <si>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</si>
  <si>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</si>
  <si>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</si>
  <si>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</si>
  <si>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</si>
  <si>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</si>
  <si>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</si>
  <si>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</si>
  <si>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</si>
  <si>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</si>
  <si>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</si>
  <si>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</si>
  <si>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</si>
  <si>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</si>
  <si>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</si>
  <si>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</si>
  <si>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</si>
  <si>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</si>
  <si>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</si>
  <si>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</si>
  <si>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</si>
  <si>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</si>
  <si>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</si>
  <si>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</si>
  <si>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</si>
  <si>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</si>
  <si>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</si>
  <si>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</si>
  <si>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</si>
  <si>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</si>
  <si>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</si>
  <si>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</si>
  <si>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</si>
  <si>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</si>
  <si>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</si>
  <si>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</si>
  <si>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</si>
  <si>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</si>
  <si>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</si>
  <si>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</si>
  <si>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</si>
  <si>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</si>
  <si>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</si>
  <si>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</si>
  <si>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</si>
  <si>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</si>
  <si>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</si>
  <si>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</si>
  <si>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</si>
  <si>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</si>
  <si>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</si>
  <si>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</si>
  <si>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</si>
  <si>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</si>
  <si>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</si>
  <si>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</si>
  <si>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</si>
  <si>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</si>
  <si>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</si>
  <si>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</si>
  <si>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</si>
  <si>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</si>
  <si>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</si>
  <si>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</si>
  <si>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</si>
  <si>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</si>
  <si>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</si>
  <si>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</si>
  <si>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</si>
  <si>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</si>
  <si>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</si>
  <si>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</si>
  <si>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</si>
  <si>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</si>
  <si>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</si>
  <si>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</si>
  <si>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</si>
  <si>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</si>
  <si>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</si>
  <si>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</si>
  <si>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</si>
  <si>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</si>
  <si>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</si>
  <si>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</si>
  <si>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</si>
  <si>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</si>
  <si>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</si>
  <si>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</si>
  <si>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</si>
  <si>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</si>
  <si>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</si>
  <si>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</si>
  <si>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</si>
  <si>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</si>
  <si>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</si>
  <si>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</si>
  <si>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</si>
  <si>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</si>
  <si>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</si>
  <si>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</si>
  <si>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</si>
  <si>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</si>
  <si>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</si>
  <si>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</si>
  <si>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</si>
  <si>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</si>
  <si>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</si>
  <si>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</si>
  <si>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</si>
  <si>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</si>
  <si>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</si>
  <si>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</si>
  <si>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</si>
  <si>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</si>
  <si>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</si>
  <si>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</si>
  <si>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</si>
  <si>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</si>
  <si>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</si>
  <si>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</si>
  <si>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</si>
  <si>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</si>
  <si>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</si>
  <si>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</si>
  <si>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</si>
  <si>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</si>
  <si>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</si>
  <si>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</si>
  <si>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</si>
  <si>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</si>
  <si>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</si>
  <si>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</si>
  <si>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</si>
  <si>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</si>
  <si>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</si>
  <si>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</si>
  <si>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</si>
  <si>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</si>
  <si>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</si>
  <si>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</si>
  <si>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</si>
  <si>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</si>
  <si>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</si>
  <si>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</si>
  <si>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</si>
  <si>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</si>
  <si>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</si>
  <si>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</si>
  <si>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</si>
  <si>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</si>
  <si>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</si>
  <si>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</si>
  <si>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</si>
  <si>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</si>
  <si>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</si>
  <si>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</si>
  <si>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</si>
  <si>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</si>
  <si>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</si>
  <si>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</si>
  <si>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</si>
  <si>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</si>
  <si>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</si>
  <si>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</si>
  <si>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</si>
  <si>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</si>
  <si>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</si>
  <si>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</si>
  <si>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</si>
  <si>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</si>
  <si>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</si>
  <si>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</si>
  <si>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</si>
  <si>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</si>
  <si>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</si>
  <si>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</si>
  <si>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</si>
  <si>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</si>
  <si>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</si>
  <si>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</si>
  <si>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</si>
  <si>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</si>
  <si>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</si>
  <si>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</si>
  <si>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</si>
  <si>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</si>
  <si>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</si>
  <si>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</si>
  <si>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</si>
  <si>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</si>
  <si>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</si>
  <si>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</si>
  <si>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</si>
  <si>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</si>
  <si>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</si>
  <si>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</si>
  <si>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</si>
  <si>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</si>
  <si>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</si>
  <si>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</si>
  <si>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</si>
  <si>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</si>
  <si>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</si>
  <si>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</si>
  <si>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</si>
  <si>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</si>
  <si>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</si>
  <si>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</si>
  <si>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</si>
  <si>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</si>
  <si>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</si>
  <si>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</si>
  <si>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</si>
  <si>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</si>
  <si>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</si>
  <si>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</si>
  <si>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</si>
  <si>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</si>
  <si>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</si>
  <si>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</si>
  <si>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</si>
  <si>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</si>
  <si>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</si>
  <si>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</si>
  <si>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</si>
  <si>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</si>
  <si>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</si>
  <si>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</si>
  <si>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</si>
  <si>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</si>
  <si>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</si>
  <si>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</si>
  <si>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</si>
  <si>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</si>
  <si>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</si>
  <si>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</si>
  <si>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</si>
  <si>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</si>
  <si>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</si>
  <si>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</si>
  <si>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</si>
  <si>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</si>
  <si>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</si>
  <si>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</si>
  <si>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</si>
  <si>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</si>
  <si>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</si>
  <si>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</si>
  <si>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</si>
  <si>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</si>
  <si>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</si>
  <si>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</si>
  <si>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</si>
  <si>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</si>
  <si>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</si>
  <si>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</si>
  <si>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</si>
  <si>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</si>
  <si>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</si>
  <si>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</si>
  <si>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</si>
  <si>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</si>
  <si>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</si>
  <si>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</si>
  <si>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</si>
  <si>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</si>
  <si>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</si>
  <si>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</si>
  <si>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</si>
  <si>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</si>
  <si>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</si>
  <si>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</si>
  <si>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</si>
  <si>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</si>
  <si>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</si>
  <si>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</si>
  <si>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</si>
  <si>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</si>
  <si>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</si>
  <si>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</si>
  <si>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</si>
  <si>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</si>
  <si>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</si>
  <si>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</si>
  <si>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</si>
  <si>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</si>
  <si>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</si>
  <si>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</si>
  <si>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</si>
  <si>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</si>
  <si>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</si>
  <si>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</si>
  <si>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</si>
  <si>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</si>
  <si>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</si>
  <si>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</si>
  <si>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</si>
  <si>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</si>
  <si>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</si>
  <si>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</si>
  <si>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</si>
  <si>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</si>
  <si>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</si>
  <si>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</si>
  <si>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</si>
  <si>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</si>
  <si>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</si>
  <si>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</si>
  <si>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</si>
  <si>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</si>
  <si>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</si>
  <si>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</si>
  <si>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</si>
  <si>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</si>
  <si>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</si>
  <si>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</si>
  <si>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</si>
  <si>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</si>
  <si>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</si>
  <si>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</si>
  <si>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</si>
  <si>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</si>
  <si>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</si>
  <si>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</si>
  <si>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</si>
  <si>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</si>
  <si>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</si>
  <si>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</si>
  <si>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</si>
  <si>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</si>
  <si>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</si>
  <si>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</si>
  <si>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</si>
  <si>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</si>
  <si>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</si>
  <si>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</si>
  <si>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</si>
  <si>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</si>
  <si>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</si>
  <si>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</si>
  <si>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</si>
  <si>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</si>
  <si>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</si>
  <si>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</si>
  <si>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</si>
  <si>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</si>
  <si>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</si>
  <si>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</si>
  <si>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</si>
  <si>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</si>
  <si>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</si>
  <si>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</si>
  <si>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</si>
  <si>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</si>
  <si>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</si>
  <si>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</si>
  <si>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</si>
  <si>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</si>
  <si>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</si>
  <si>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</si>
  <si>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</si>
  <si>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</si>
  <si>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</si>
  <si>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</si>
  <si>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</si>
  <si>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</si>
  <si>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</si>
  <si>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</si>
  <si>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</si>
  <si>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</si>
  <si>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</si>
  <si>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</si>
  <si>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</si>
  <si>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</si>
  <si>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</si>
  <si>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</si>
  <si>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</si>
  <si>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</si>
  <si>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</si>
  <si>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</si>
  <si>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</si>
  <si>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</si>
  <si>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</si>
  <si>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</si>
  <si>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</si>
  <si>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</si>
  <si>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</si>
  <si>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</si>
  <si>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</si>
  <si>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</si>
  <si>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</si>
  <si>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</si>
  <si>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</si>
  <si>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</si>
  <si>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</si>
  <si>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</si>
  <si>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</si>
  <si>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</si>
  <si>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</si>
  <si>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</si>
  <si>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</si>
  <si>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</si>
  <si>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</si>
  <si>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</si>
  <si>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</si>
  <si>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</si>
  <si>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</si>
  <si>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</si>
  <si>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</si>
  <si>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</si>
  <si>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</si>
  <si>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</si>
  <si>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</si>
  <si>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</si>
  <si>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</si>
  <si>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</si>
  <si>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</si>
  <si>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</si>
  <si>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</si>
  <si>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</si>
  <si>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</si>
  <si>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</si>
  <si>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</si>
  <si>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</si>
  <si>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</si>
  <si>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</si>
  <si>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</si>
  <si>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</si>
  <si>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</si>
  <si>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</si>
  <si>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</si>
  <si>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</si>
  <si>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</si>
  <si>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</si>
  <si>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</si>
  <si>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</si>
  <si>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</si>
  <si>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</si>
  <si>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</si>
  <si>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</si>
  <si>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</si>
  <si>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</si>
  <si>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</si>
  <si>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</si>
  <si>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</si>
  <si>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</si>
  <si>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</si>
  <si>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</si>
  <si>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</si>
  <si>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</si>
  <si>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</si>
  <si>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</si>
  <si>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</si>
  <si>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</si>
  <si>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</si>
  <si>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</si>
  <si>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</si>
  <si>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</si>
  <si>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</si>
  <si>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</si>
  <si>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</si>
  <si>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</si>
  <si>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</si>
  <si>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</si>
  <si>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</si>
  <si>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</si>
  <si>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</si>
  <si>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</si>
  <si>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</si>
  <si>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</si>
  <si>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</si>
  <si>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</si>
  <si>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</si>
  <si>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</si>
  <si>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</si>
  <si>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</si>
  <si>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</si>
  <si>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</si>
  <si>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</si>
  <si>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</si>
  <si>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</si>
  <si>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</si>
  <si>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</si>
  <si>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</si>
  <si>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</si>
  <si>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</si>
  <si>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</si>
  <si>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</si>
  <si>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</si>
  <si>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</si>
  <si>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</si>
  <si>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</si>
  <si>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</si>
  <si>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</si>
  <si>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</si>
  <si>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</si>
  <si>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</si>
  <si>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</si>
  <si>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</si>
  <si>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</si>
  <si>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</si>
  <si>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</si>
  <si>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</si>
  <si>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</si>
  <si>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</si>
  <si>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</si>
  <si>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</si>
  <si>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</si>
  <si>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</si>
  <si>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</si>
  <si>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</si>
  <si>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</si>
  <si>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</si>
  <si>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</si>
  <si>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</si>
  <si>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</si>
  <si>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</si>
  <si>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</si>
  <si>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</si>
  <si>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</si>
  <si>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</si>
  <si>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</si>
  <si>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</si>
  <si>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</si>
  <si>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</si>
  <si>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</si>
  <si>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</si>
  <si>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</si>
  <si>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</si>
  <si>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</si>
  <si>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</si>
  <si>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</si>
  <si>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</si>
  <si>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</si>
  <si>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</si>
  <si>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</si>
  <si>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</si>
  <si>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</si>
  <si>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</si>
  <si>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</si>
  <si>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</si>
  <si>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</si>
  <si>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</si>
  <si>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</si>
  <si>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</si>
  <si>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</si>
  <si>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</si>
  <si>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</si>
  <si>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</si>
  <si>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</si>
  <si>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</si>
  <si>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</si>
  <si>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</si>
  <si>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</si>
  <si>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</si>
  <si>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</si>
  <si>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</si>
  <si>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</si>
  <si>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</si>
  <si>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</si>
  <si>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</si>
  <si>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</si>
  <si>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</si>
  <si>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</si>
  <si>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</si>
  <si>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</si>
  <si>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</si>
  <si>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</si>
  <si>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</si>
  <si>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</si>
  <si>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</si>
  <si>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</si>
  <si>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</si>
  <si>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</si>
  <si>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</si>
  <si>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</si>
  <si>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</si>
  <si>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</si>
  <si>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</si>
  <si>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</si>
  <si>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</si>
  <si>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</si>
  <si>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</si>
  <si>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</si>
  <si>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</si>
  <si>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</si>
  <si>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</si>
  <si>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</si>
  <si>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</si>
  <si>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</si>
  <si>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</si>
  <si>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</si>
  <si>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</si>
  <si>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</si>
  <si>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</si>
  <si>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</si>
  <si>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</si>
  <si>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</si>
  <si>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</si>
  <si>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</si>
  <si>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</si>
  <si>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</si>
  <si>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</si>
  <si>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</si>
  <si>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</si>
  <si>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</si>
  <si>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</si>
  <si>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</si>
  <si>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</si>
  <si>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</si>
  <si>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</si>
  <si>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</si>
  <si>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</si>
  <si>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</si>
  <si>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</si>
  <si>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</si>
  <si>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</si>
  <si>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</si>
  <si>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</si>
  <si>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</si>
  <si>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</si>
  <si>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</si>
  <si>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</si>
  <si>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</si>
  <si>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</si>
  <si>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</si>
  <si>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</si>
  <si>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</si>
  <si>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</si>
  <si>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</si>
  <si>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</si>
  <si>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</si>
  <si>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</si>
  <si>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</si>
  <si>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</si>
  <si>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</si>
  <si>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</si>
  <si>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</si>
  <si>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</si>
  <si>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</si>
  <si>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</si>
  <si>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</si>
  <si>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</si>
  <si>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</si>
  <si>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</si>
  <si>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</si>
  <si>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</si>
  <si>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</si>
  <si>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</si>
  <si>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</si>
  <si>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</si>
  <si>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</si>
  <si>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</si>
  <si>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</si>
  <si>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</si>
  <si>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</si>
  <si>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</si>
  <si>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</si>
  <si>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</si>
  <si>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</si>
  <si>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</si>
  <si>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</si>
  <si>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</si>
  <si>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</si>
  <si>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</si>
  <si>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</si>
  <si>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</si>
  <si>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</si>
  <si>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</si>
  <si>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</si>
  <si>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</si>
  <si>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</si>
  <si>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</si>
  <si>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</si>
  <si>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</si>
  <si>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</si>
  <si>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</si>
  <si>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</si>
  <si>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</si>
  <si>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</si>
  <si>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</si>
  <si>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</si>
  <si>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</si>
  <si>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</si>
  <si>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</si>
  <si>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</si>
  <si>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</si>
  <si>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</si>
  <si>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</si>
  <si>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</si>
  <si>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</si>
  <si>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</si>
  <si>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</si>
  <si>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</si>
  <si>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</si>
  <si>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</si>
  <si>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</si>
  <si>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</si>
  <si>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</si>
  <si>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</si>
  <si>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</si>
  <si>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</si>
  <si>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</si>
  <si>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</si>
  <si>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</si>
  <si>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</si>
  <si>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</si>
  <si>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</si>
  <si>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</si>
  <si>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</si>
  <si>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</si>
  <si>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</si>
  <si>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</si>
  <si>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</si>
  <si>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</si>
  <si>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</si>
  <si>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</si>
  <si>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</si>
  <si>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</si>
  <si>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</si>
  <si>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</si>
  <si>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</si>
  <si>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</si>
  <si>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</si>
  <si>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</si>
  <si>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</si>
  <si>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</si>
  <si>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</si>
  <si>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</si>
  <si>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</si>
  <si>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</si>
  <si>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</si>
  <si>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</si>
  <si>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</si>
  <si>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</si>
  <si>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</si>
  <si>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</si>
  <si>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</si>
  <si>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</si>
  <si>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</si>
  <si>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</si>
  <si>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</si>
  <si>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</si>
  <si>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</si>
  <si>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</si>
  <si>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</si>
  <si>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</si>
  <si>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</si>
  <si>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</si>
  <si>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</si>
  <si>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</si>
  <si>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</si>
  <si>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</si>
  <si>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</si>
  <si>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</si>
  <si>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</si>
  <si>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</si>
  <si>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</si>
  <si>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</si>
  <si>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</si>
  <si>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</si>
  <si>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</si>
  <si>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</si>
  <si>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</si>
  <si>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</si>
  <si>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</si>
  <si>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</si>
  <si>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</si>
  <si>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</si>
  <si>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</si>
  <si>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</si>
  <si>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</si>
  <si>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</si>
  <si>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</si>
  <si>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</si>
  <si>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</si>
  <si>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</si>
  <si>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</si>
  <si>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</si>
  <si>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</si>
  <si>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</si>
  <si>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</si>
  <si>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</si>
  <si>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</si>
  <si>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</si>
  <si>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</si>
  <si>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</si>
  <si>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</si>
  <si>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</si>
  <si>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</si>
  <si>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</si>
  <si>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</si>
  <si>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</si>
  <si>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</si>
  <si>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</si>
  <si>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</si>
  <si>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</si>
  <si>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</si>
  <si>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</si>
  <si>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</si>
  <si>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</si>
  <si>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</si>
  <si>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</si>
  <si>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</si>
  <si>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</si>
  <si>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</si>
  <si>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</si>
  <si>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</si>
  <si>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</si>
  <si>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</si>
  <si>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</si>
  <si>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</si>
  <si>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</si>
  <si>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</si>
  <si>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</si>
  <si>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</si>
  <si>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</si>
  <si>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</si>
  <si>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</si>
  <si>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</si>
  <si>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</si>
  <si>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</si>
  <si>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</si>
  <si>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</si>
  <si>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</si>
  <si>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</si>
  <si>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</si>
  <si>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</si>
  <si>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</si>
  <si>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</si>
  <si>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</si>
  <si>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</si>
  <si>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</si>
  <si>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</si>
  <si>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</si>
  <si>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</si>
  <si>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</si>
  <si>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</si>
  <si>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</si>
  <si>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</si>
  <si>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</si>
  <si>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</si>
  <si>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</si>
  <si>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</si>
  <si>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</si>
  <si>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</si>
  <si>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</si>
  <si>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</si>
  <si>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</si>
  <si>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</si>
  <si>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</si>
  <si>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</si>
  <si>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</si>
  <si>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</si>
  <si>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</si>
  <si>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</si>
  <si>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</si>
  <si>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</si>
  <si>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</si>
  <si>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</si>
  <si>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</si>
  <si>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</si>
  <si>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</si>
  <si>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</si>
  <si>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</si>
  <si>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</si>
  <si>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</si>
  <si>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</si>
  <si>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</si>
  <si>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</si>
  <si>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</si>
  <si>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</si>
  <si>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</si>
  <si>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</si>
  <si>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</si>
  <si>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</si>
  <si>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</si>
  <si>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</si>
  <si>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</si>
  <si>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</si>
  <si>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</si>
  <si>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</si>
  <si>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</si>
  <si>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</si>
  <si>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</si>
  <si>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</si>
  <si>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</si>
  <si>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</si>
  <si>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</si>
  <si>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</si>
  <si>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</si>
  <si>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</si>
  <si>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</si>
  <si>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</si>
  <si>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</si>
  <si>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</si>
  <si>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</si>
  <si>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</si>
  <si>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</si>
  <si>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</si>
  <si>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</si>
  <si>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</si>
  <si>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</si>
  <si>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</si>
  <si>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</si>
  <si>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</si>
  <si>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</si>
  <si>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</si>
  <si>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</si>
  <si>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</si>
  <si>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</si>
  <si>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</si>
  <si>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</si>
  <si>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</si>
  <si>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</si>
  <si>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</si>
  <si>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</si>
  <si>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</si>
  <si>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</si>
  <si>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</si>
  <si>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</si>
  <si>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</si>
  <si>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</si>
  <si>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</si>
  <si>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</si>
  <si>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</si>
  <si>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</si>
  <si>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</si>
  <si>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</si>
  <si>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</si>
  <si>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</si>
  <si>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</si>
  <si>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</si>
  <si>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</si>
  <si>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</si>
  <si>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</si>
  <si>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</si>
  <si>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</si>
  <si>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</si>
  <si>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</si>
  <si>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</si>
  <si>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</si>
  <si>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</si>
  <si>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</si>
  <si>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</si>
  <si>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</si>
  <si>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</si>
  <si>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</si>
  <si>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</si>
  <si>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</si>
  <si>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</si>
  <si>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</si>
  <si>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</si>
  <si>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</si>
  <si>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</si>
  <si>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</si>
  <si>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</si>
  <si>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</si>
  <si>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</si>
  <si>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</si>
  <si>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</si>
  <si>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</si>
  <si>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</si>
  <si>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</si>
  <si>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</si>
  <si>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</si>
  <si>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</si>
  <si>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</si>
  <si>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</si>
  <si>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</si>
  <si>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</si>
  <si>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</si>
  <si>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</si>
  <si>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</si>
  <si>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</si>
  <si>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</si>
  <si>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</si>
  <si>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</si>
  <si>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</si>
  <si>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</si>
  <si>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</si>
  <si>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</si>
  <si>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</si>
  <si>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</si>
  <si>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</si>
  <si>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</si>
  <si>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</si>
  <si>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</si>
  <si>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</si>
  <si>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</si>
  <si>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</si>
  <si>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</si>
  <si>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</si>
  <si>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</si>
  <si>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</si>
  <si>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</si>
  <si>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</si>
  <si>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</si>
  <si>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</si>
  <si>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</si>
  <si>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</si>
  <si>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</si>
  <si>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</si>
  <si>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</si>
  <si>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</si>
  <si>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</si>
  <si>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</si>
  <si>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</si>
  <si>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</si>
  <si>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</si>
  <si>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</si>
  <si>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</si>
  <si>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</si>
  <si>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</si>
  <si>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</si>
  <si>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</si>
  <si>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</si>
  <si>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</si>
  <si>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</si>
  <si>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</si>
  <si>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</si>
  <si>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</si>
  <si>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</si>
  <si>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</si>
  <si>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</si>
  <si>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</si>
  <si>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</si>
  <si>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</si>
  <si>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</si>
  <si>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</si>
  <si>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</si>
  <si>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</si>
  <si>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</si>
  <si>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</si>
  <si>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</si>
  <si>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</si>
  <si>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</si>
  <si>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</si>
  <si>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</si>
  <si>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</si>
  <si>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</si>
  <si>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</si>
  <si>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</si>
  <si>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</si>
  <si>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</si>
  <si>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</si>
  <si>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</si>
  <si>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</si>
  <si>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</si>
  <si>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</si>
  <si>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</si>
  <si>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</si>
  <si>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</si>
  <si>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</si>
  <si>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</si>
  <si>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</si>
  <si>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</si>
  <si>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</si>
  <si>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</si>
  <si>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</si>
  <si>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</si>
  <si>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</si>
  <si>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</si>
  <si>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</si>
  <si>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</si>
  <si>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</si>
  <si>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</si>
  <si>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</si>
  <si>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</si>
  <si>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</si>
  <si>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</si>
  <si>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</si>
  <si>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</si>
  <si>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</si>
  <si>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</si>
  <si>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</si>
  <si>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</si>
  <si>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</si>
  <si>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</si>
  <si>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</si>
  <si>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</si>
  <si>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</si>
  <si>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</si>
  <si>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</si>
  <si>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</si>
  <si>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</si>
  <si>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</si>
  <si>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</si>
  <si>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</si>
  <si>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</si>
  <si>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</si>
  <si>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</si>
  <si>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</si>
  <si>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</si>
  <si>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</si>
  <si>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</si>
  <si>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</si>
  <si>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</si>
  <si>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</si>
  <si>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</si>
  <si>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</si>
  <si>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</si>
  <si>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</si>
  <si>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</si>
  <si>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</si>
  <si>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</si>
  <si>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</si>
  <si>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</si>
  <si>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</si>
  <si>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</si>
  <si>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</si>
  <si>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</si>
  <si>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</si>
  <si>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</si>
  <si>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</si>
  <si>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</si>
  <si>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</si>
  <si>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</si>
  <si>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</si>
  <si>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</si>
  <si>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</si>
  <si>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</si>
  <si>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</si>
  <si>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</si>
  <si>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</si>
  <si>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</si>
  <si>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</si>
  <si>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</si>
  <si>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</si>
  <si>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</si>
  <si>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</si>
  <si>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</si>
  <si>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</si>
  <si>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</si>
  <si>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</si>
  <si>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</si>
  <si>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</si>
  <si>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</si>
  <si>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</si>
  <si>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</si>
  <si>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</si>
  <si>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</si>
  <si>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</si>
  <si>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</si>
  <si>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</si>
  <si>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</si>
  <si>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</si>
  <si>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</si>
  <si>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</si>
  <si>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</si>
  <si>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</si>
  <si>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</si>
  <si>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</si>
  <si>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</si>
  <si>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</si>
  <si>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</si>
  <si>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</si>
  <si>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</si>
  <si>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</si>
  <si>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</si>
  <si>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</si>
  <si>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</si>
  <si>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</si>
  <si>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</si>
  <si>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</si>
  <si>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</si>
  <si>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</si>
  <si>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</si>
  <si>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</si>
  <si>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</si>
  <si>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</si>
  <si>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</si>
  <si>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</si>
  <si>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</si>
  <si>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</si>
  <si>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</si>
  <si>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</si>
  <si>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</si>
  <si>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</si>
  <si>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</si>
  <si>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</si>
  <si>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</si>
  <si>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</si>
  <si>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</si>
  <si>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</si>
  <si>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</si>
  <si>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</si>
  <si>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</si>
  <si>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</si>
  <si>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</si>
  <si>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</si>
  <si>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</si>
  <si>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</si>
  <si>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</si>
  <si>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</si>
  <si>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</si>
  <si>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</si>
  <si>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</si>
  <si>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</si>
  <si>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</si>
  <si>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</si>
  <si>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</si>
  <si>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</si>
  <si>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</si>
  <si>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</si>
  <si>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</si>
  <si>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</si>
  <si>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</si>
  <si>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</si>
  <si>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</si>
  <si>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</si>
  <si>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</si>
  <si>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</si>
  <si>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</si>
  <si>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</si>
  <si>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</si>
  <si>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</si>
  <si>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</si>
  <si>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</si>
  <si>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</si>
  <si>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</si>
  <si>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</si>
  <si>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</si>
  <si>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</si>
  <si>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</si>
  <si>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</si>
  <si>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</si>
  <si>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</si>
  <si>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</si>
  <si>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</si>
  <si>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</si>
  <si>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</si>
  <si>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</si>
  <si>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</si>
  <si>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</si>
  <si>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</si>
  <si>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</si>
  <si>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</si>
  <si>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</si>
  <si>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</si>
  <si>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</si>
  <si>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</si>
  <si>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</si>
  <si>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</si>
  <si>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</si>
  <si>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</si>
  <si>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</si>
  <si>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</si>
  <si>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</si>
  <si>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</si>
  <si>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</si>
  <si>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</si>
  <si>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</si>
  <si>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</si>
  <si>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</si>
  <si>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</si>
  <si>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</si>
  <si>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</si>
  <si>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</si>
  <si>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</si>
  <si>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</si>
  <si>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</si>
  <si>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</si>
  <si>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</si>
  <si>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</si>
  <si>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</si>
  <si>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</si>
  <si>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</si>
  <si>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</si>
  <si>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</si>
  <si>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</si>
  <si>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</si>
  <si>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</si>
  <si>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</si>
  <si>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</si>
  <si>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</si>
  <si>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</si>
  <si>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</si>
  <si>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</si>
  <si>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</si>
  <si>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</si>
  <si>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</si>
  <si>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</si>
  <si>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</si>
  <si>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</si>
  <si>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</si>
  <si>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</si>
  <si>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</si>
  <si>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</si>
  <si>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</si>
  <si>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</si>
  <si>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</si>
  <si>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</si>
  <si>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</si>
  <si>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</si>
  <si>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</si>
  <si>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</si>
  <si>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</si>
  <si>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</si>
  <si>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</si>
  <si>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</si>
  <si>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</si>
  <si>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</si>
  <si>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</si>
  <si>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</si>
  <si>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</si>
  <si>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</si>
  <si>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</si>
  <si>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</si>
  <si>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</si>
  <si>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</si>
  <si>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</si>
  <si>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</si>
  <si>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</si>
  <si>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</si>
  <si>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</si>
  <si>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</si>
  <si>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</si>
  <si>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</si>
  <si>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</si>
  <si>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</si>
  <si>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</si>
  <si>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</si>
  <si>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</si>
  <si>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</si>
  <si>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</si>
  <si>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</si>
  <si>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</si>
  <si>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</si>
  <si>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</si>
  <si>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</si>
  <si>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</si>
  <si>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</si>
  <si>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</si>
  <si>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</si>
  <si>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</si>
  <si>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</si>
  <si>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</si>
  <si>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</si>
  <si>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</si>
  <si>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</si>
  <si>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</si>
  <si>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</si>
  <si>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</si>
  <si>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</si>
  <si>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</si>
  <si>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</si>
  <si>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</si>
  <si>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</si>
  <si>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</si>
  <si>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</si>
  <si>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</si>
  <si>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</si>
  <si>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</si>
  <si>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</si>
  <si>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</si>
  <si>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</si>
  <si>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</si>
  <si>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</si>
  <si>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</si>
  <si>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</si>
  <si>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</si>
  <si>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</si>
  <si>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</si>
  <si>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</si>
  <si>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</si>
  <si>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</si>
  <si>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</si>
  <si>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</si>
  <si>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</si>
  <si>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</si>
  <si>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</si>
  <si>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</si>
  <si>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</si>
  <si>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</si>
  <si>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</si>
  <si>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</si>
  <si>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</si>
  <si>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</si>
  <si>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</si>
  <si>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</si>
  <si>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</si>
  <si>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</si>
  <si>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</si>
  <si>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</si>
  <si>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</si>
  <si>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</si>
  <si>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</si>
  <si>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</si>
  <si>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</si>
  <si>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</si>
  <si>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</si>
  <si>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</si>
  <si>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</si>
  <si>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</si>
  <si>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</si>
  <si>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</si>
  <si>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</si>
  <si>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</si>
  <si>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</si>
  <si>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</si>
  <si>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</si>
  <si>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</si>
  <si>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</si>
  <si>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</si>
  <si>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</si>
  <si>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</si>
  <si>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</si>
  <si>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</si>
  <si>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</si>
  <si>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</si>
  <si>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</si>
  <si>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</si>
  <si>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</si>
  <si>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</si>
  <si>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</si>
  <si>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</si>
  <si>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</si>
  <si>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</si>
  <si>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</si>
  <si>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</si>
  <si>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</si>
  <si>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</si>
  <si>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</si>
  <si>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</si>
  <si>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</si>
  <si>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</si>
  <si>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</si>
  <si>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</si>
  <si>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</si>
  <si>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</si>
  <si>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</si>
  <si>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</si>
  <si>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</si>
  <si>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</si>
  <si>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</si>
  <si>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</si>
  <si>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</si>
  <si>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</si>
  <si>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</si>
  <si>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</si>
  <si>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</si>
  <si>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</si>
  <si>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</si>
  <si>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</si>
  <si>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</si>
  <si>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</si>
  <si>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</si>
  <si>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</si>
  <si>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</si>
  <si>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</si>
  <si>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</si>
  <si>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</si>
  <si>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</si>
  <si>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</si>
  <si>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</si>
  <si>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</si>
  <si>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</si>
  <si>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</si>
  <si>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</si>
  <si>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</si>
  <si>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</si>
  <si>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</si>
  <si>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</si>
  <si>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</si>
  <si>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</si>
  <si>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</si>
  <si>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</si>
  <si>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</si>
  <si>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</si>
  <si>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</si>
  <si>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</si>
  <si>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</si>
  <si>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</si>
  <si>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</si>
  <si>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</si>
  <si>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</si>
  <si>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</si>
  <si>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</si>
  <si>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</si>
  <si>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</si>
  <si>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</si>
  <si>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</si>
  <si>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</si>
  <si>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</si>
  <si>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</si>
  <si>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</si>
  <si>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</si>
  <si>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</si>
  <si>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</si>
  <si>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</si>
  <si>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</si>
  <si>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</si>
  <si>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</si>
  <si>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</si>
  <si>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</si>
  <si>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</si>
  <si>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</si>
  <si>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</si>
  <si>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</si>
  <si>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</si>
  <si>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</si>
  <si>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</si>
  <si>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</si>
  <si>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</si>
  <si>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</si>
  <si>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</si>
  <si>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</si>
  <si>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</si>
  <si>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</si>
  <si>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</si>
  <si>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</si>
  <si>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</si>
  <si>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</si>
  <si>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</si>
  <si>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</si>
  <si>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</si>
  <si>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</si>
  <si>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</si>
  <si>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</si>
  <si>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</si>
  <si>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</si>
  <si>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</si>
  <si>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</si>
  <si>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</si>
  <si>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</si>
  <si>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</si>
  <si>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</si>
  <si>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</si>
  <si>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</si>
  <si>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</si>
  <si>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</si>
  <si>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</si>
  <si>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</si>
  <si>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</si>
  <si>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</si>
  <si>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</si>
  <si>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</si>
  <si>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</si>
  <si>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</si>
  <si>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</si>
  <si>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</si>
  <si>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</si>
  <si>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</si>
  <si>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</si>
  <si>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</si>
  <si>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</si>
  <si>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</si>
  <si>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</si>
  <si>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</si>
  <si>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</si>
  <si>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</si>
  <si>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</si>
  <si>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</si>
  <si>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</si>
  <si>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</si>
  <si>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</si>
  <si>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</si>
  <si>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</si>
  <si>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</si>
  <si>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</si>
  <si>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</si>
  <si>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</si>
  <si>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</si>
  <si>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</si>
  <si>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</si>
  <si>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</si>
  <si>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</si>
  <si>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</si>
  <si>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</si>
  <si>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</si>
  <si>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</si>
  <si>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</si>
  <si>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</si>
  <si>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</si>
  <si>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</si>
  <si>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</si>
  <si>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</si>
  <si>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</si>
  <si>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</si>
  <si>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</si>
  <si>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</si>
  <si>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</si>
  <si>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</si>
  <si>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</si>
  <si>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</si>
  <si>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</si>
  <si>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</si>
  <si>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</si>
  <si>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</si>
  <si>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</si>
  <si>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</si>
  <si>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</si>
  <si>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</si>
  <si>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</si>
  <si>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</si>
  <si>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</si>
  <si>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</si>
  <si>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</si>
  <si>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</si>
  <si>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</si>
  <si>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</si>
  <si>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</si>
  <si>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</si>
  <si>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</si>
  <si>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</si>
  <si>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</si>
  <si>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</si>
  <si>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</si>
  <si>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</si>
  <si>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</si>
  <si>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</si>
  <si>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</si>
  <si>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</si>
  <si>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</si>
  <si>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</si>
  <si>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</si>
  <si>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</si>
  <si>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</si>
  <si>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</si>
  <si>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</si>
  <si>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</si>
  <si>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</si>
  <si>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</si>
  <si>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</si>
  <si>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</si>
  <si>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</si>
  <si>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</si>
  <si>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</si>
  <si>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</si>
  <si>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</si>
  <si>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</si>
  <si>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</si>
  <si>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</si>
  <si>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</si>
  <si>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</si>
  <si>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</si>
  <si>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</si>
  <si>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</si>
  <si>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</si>
  <si>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</si>
  <si>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</si>
  <si>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</si>
  <si>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</si>
  <si>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</si>
  <si>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</si>
  <si>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</si>
  <si>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</si>
  <si>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</si>
  <si>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</si>
  <si>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</si>
  <si>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</si>
  <si>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</si>
  <si>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</si>
  <si>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</si>
  <si>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</si>
  <si>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</si>
  <si>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</si>
  <si>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</si>
  <si>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</si>
  <si>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</si>
  <si>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</si>
  <si>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</si>
  <si>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</si>
  <si>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</si>
  <si>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</si>
  <si>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</si>
  <si>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</si>
  <si>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</si>
  <si>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</si>
  <si>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</si>
  <si>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</si>
  <si>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</si>
  <si>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</si>
  <si>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</si>
  <si>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</si>
  <si>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</si>
  <si>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</si>
  <si>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</si>
  <si>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</si>
  <si>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</si>
  <si>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</si>
  <si>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</si>
  <si>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</si>
  <si>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</si>
  <si>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</si>
  <si>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</si>
  <si>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</si>
  <si>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</si>
  <si>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</si>
  <si>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</si>
  <si>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</si>
  <si>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</si>
  <si>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</si>
  <si>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</si>
  <si>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</si>
  <si>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</si>
  <si>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</si>
  <si>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</si>
  <si>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</si>
  <si>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</si>
  <si>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</si>
  <si>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</si>
  <si>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</si>
  <si>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</si>
  <si>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</si>
  <si>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</si>
  <si>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</si>
  <si>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</si>
  <si>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</si>
  <si>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</si>
  <si>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</si>
  <si>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</si>
  <si>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</si>
  <si>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</si>
  <si>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</si>
  <si>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</si>
  <si>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</si>
  <si>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</si>
  <si>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</si>
  <si>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</si>
  <si>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</si>
  <si>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</si>
  <si>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</si>
  <si>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</si>
  <si>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</si>
  <si>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</si>
  <si>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</si>
  <si>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</si>
  <si>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</si>
  <si>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</si>
  <si>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</si>
  <si>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</si>
  <si>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</si>
  <si>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</si>
  <si>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</si>
  <si>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</si>
  <si>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</si>
  <si>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</si>
  <si>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</si>
  <si>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</si>
  <si>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</si>
  <si>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</si>
  <si>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</si>
  <si>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</si>
  <si>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</si>
  <si>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</si>
  <si>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</si>
  <si>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</si>
  <si>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</si>
  <si>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</si>
  <si>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</si>
  <si>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</si>
  <si>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</si>
  <si>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</si>
  <si>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</si>
  <si>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</si>
  <si>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</si>
  <si>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</si>
  <si>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</si>
  <si>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</si>
  <si>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</si>
  <si>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</si>
  <si>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</si>
  <si>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</si>
  <si>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</si>
  <si>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</si>
  <si>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</si>
  <si>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</si>
  <si>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</si>
  <si>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</si>
  <si>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</si>
  <si>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</si>
  <si>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</si>
  <si>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</si>
  <si>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</si>
  <si>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</si>
  <si>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</si>
  <si>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</si>
  <si>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</si>
  <si>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</si>
  <si>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</si>
  <si>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</si>
  <si>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</si>
  <si>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</si>
  <si>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</si>
  <si>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</si>
  <si>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</si>
  <si>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</si>
  <si>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</si>
  <si>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</si>
  <si>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</si>
  <si>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</si>
  <si>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</si>
  <si>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</si>
  <si>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</si>
  <si>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</si>
  <si>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</si>
  <si>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</si>
  <si>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</si>
  <si>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</si>
  <si>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</si>
  <si>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</si>
  <si>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</si>
  <si>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</si>
  <si>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</si>
  <si>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</si>
  <si>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</si>
  <si>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</si>
  <si>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</si>
  <si>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</si>
  <si>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</si>
  <si>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</si>
  <si>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</si>
  <si>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</si>
  <si>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</si>
  <si>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</si>
  <si>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</si>
  <si>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</si>
  <si>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</si>
  <si>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</si>
  <si>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</si>
  <si>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</si>
  <si>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</si>
  <si>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</si>
  <si>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</si>
  <si>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</si>
  <si>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</si>
  <si>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</si>
  <si>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</si>
  <si>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</si>
  <si>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</si>
  <si>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</si>
  <si>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</si>
  <si>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</si>
  <si>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</si>
  <si>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</si>
  <si>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</si>
  <si>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</si>
  <si>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</si>
  <si>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</si>
  <si>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</si>
  <si>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</si>
  <si>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</si>
  <si>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</si>
  <si>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</si>
  <si>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</si>
  <si>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</si>
  <si>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</si>
  <si>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</si>
  <si>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</si>
  <si>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</si>
  <si>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</si>
  <si>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</si>
  <si>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</si>
  <si>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</si>
  <si>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</si>
  <si>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</si>
  <si>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</si>
  <si>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</si>
  <si>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</si>
  <si>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</si>
  <si>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</si>
  <si>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</si>
  <si>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</si>
  <si>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</si>
  <si>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</si>
  <si>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</si>
  <si>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</si>
  <si>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</si>
  <si>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</si>
  <si>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</si>
  <si>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</si>
  <si>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</si>
  <si>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</si>
  <si>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</si>
  <si>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</si>
  <si>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</si>
  <si>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</si>
  <si>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</si>
  <si>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</si>
  <si>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</si>
  <si>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</si>
  <si>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</si>
  <si>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</si>
  <si>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</si>
  <si>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</si>
  <si>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</si>
  <si>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</si>
  <si>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</si>
  <si>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</si>
  <si>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</si>
  <si>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</si>
  <si>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</si>
  <si>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</si>
  <si>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</si>
  <si>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</si>
  <si>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</si>
  <si>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</si>
  <si>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</si>
  <si>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</si>
  <si>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</si>
  <si>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</si>
  <si>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</si>
  <si>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</si>
  <si>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</si>
  <si>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</si>
  <si>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</si>
  <si>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</si>
  <si>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</si>
  <si>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</si>
  <si>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</si>
  <si>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</si>
  <si>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</si>
  <si>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</si>
  <si>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</si>
  <si>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</si>
  <si>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</si>
  <si>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</si>
  <si>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</si>
  <si>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</si>
  <si>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</si>
  <si>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</si>
  <si>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</si>
  <si>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</si>
  <si>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</si>
  <si>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</si>
  <si>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</si>
  <si>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</si>
  <si>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</si>
  <si>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</si>
  <si>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</si>
  <si>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</si>
  <si>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</si>
  <si>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</si>
  <si>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</si>
  <si>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</si>
  <si>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</si>
  <si>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</si>
  <si>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</si>
  <si>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</si>
  <si>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</si>
  <si>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</si>
  <si>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</si>
  <si>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</si>
  <si>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</si>
  <si>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</si>
  <si>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</si>
  <si>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</si>
  <si>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</si>
  <si>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</si>
  <si>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</si>
  <si>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</si>
  <si>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</si>
  <si>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</si>
  <si>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</si>
  <si>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</si>
  <si>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</si>
  <si>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</si>
  <si>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</si>
  <si>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</si>
  <si>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</si>
  <si>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</si>
  <si>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</si>
  <si>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</si>
  <si>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</si>
  <si>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</si>
  <si>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</si>
  <si>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</si>
  <si>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</si>
  <si>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</si>
  <si>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</si>
  <si>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</si>
  <si>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</si>
  <si>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</si>
  <si>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</si>
  <si>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</si>
  <si>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</si>
  <si>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</si>
  <si>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</si>
  <si>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</si>
  <si>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</si>
  <si>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</si>
  <si>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</si>
  <si>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</si>
  <si>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</si>
  <si>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</si>
  <si>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</si>
  <si>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</si>
  <si>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</si>
  <si>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</si>
  <si>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</si>
  <si>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</si>
  <si>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</si>
  <si>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</si>
  <si>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</si>
  <si>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</si>
  <si>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</si>
  <si>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</si>
  <si>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</si>
  <si>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</si>
  <si>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</si>
  <si>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</si>
  <si>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</si>
  <si>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</si>
  <si>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</si>
  <si>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</si>
  <si>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</si>
  <si>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</si>
  <si>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</si>
  <si>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</si>
  <si>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</si>
  <si>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</si>
  <si>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</si>
  <si>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</si>
  <si>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</si>
  <si>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</si>
  <si>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</si>
  <si>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</si>
  <si>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</si>
  <si>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</si>
  <si>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</si>
  <si>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</si>
  <si>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</si>
  <si>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</si>
  <si>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</si>
  <si>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</si>
  <si>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</si>
  <si>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</si>
  <si>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</si>
  <si>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</si>
  <si>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</si>
  <si>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</si>
  <si>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</si>
  <si>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</si>
  <si>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</si>
  <si>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</si>
  <si>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</si>
  <si>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</si>
  <si>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</si>
  <si>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</si>
  <si>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</si>
  <si>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</si>
  <si>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</si>
  <si>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</si>
  <si>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</si>
  <si>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</si>
  <si>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</si>
  <si>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</si>
  <si>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</si>
  <si>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</si>
  <si>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</si>
  <si>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</si>
  <si>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</si>
  <si>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</si>
  <si>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</si>
  <si>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</si>
  <si>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</si>
  <si>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</si>
  <si>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</si>
  <si>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</si>
  <si>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</si>
  <si>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</si>
  <si>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</si>
  <si>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</si>
  <si>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</si>
  <si>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</si>
  <si>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</si>
  <si>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</si>
  <si>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</si>
  <si>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</si>
  <si>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</si>
  <si>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</si>
  <si>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</si>
  <si>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</si>
  <si>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</si>
  <si>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</si>
  <si>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</si>
  <si>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</si>
  <si>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</si>
  <si>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</si>
  <si>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</si>
  <si>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</si>
  <si>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</si>
  <si>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</si>
  <si>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</si>
  <si>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</si>
  <si>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</si>
  <si>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</si>
  <si>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</si>
  <si>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</si>
  <si>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</si>
  <si>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</si>
  <si>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</si>
  <si>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</si>
  <si>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</si>
  <si>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</si>
  <si>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</si>
  <si>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</si>
  <si>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</si>
  <si>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</si>
  <si>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</si>
  <si>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</si>
  <si>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</si>
  <si>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</si>
  <si>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</si>
  <si>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</si>
  <si>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</si>
  <si>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</si>
  <si>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</si>
  <si>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</si>
  <si>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</si>
  <si>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</si>
  <si>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</si>
  <si>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</si>
  <si>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</si>
  <si>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</si>
  <si>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</si>
  <si>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</si>
  <si>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</si>
  <si>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</si>
  <si>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</si>
  <si>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</si>
  <si>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</si>
  <si>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</si>
  <si>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</si>
  <si>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</si>
  <si>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</si>
  <si>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</si>
  <si>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</si>
  <si>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</si>
  <si>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</si>
  <si>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</si>
  <si>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</si>
  <si>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</si>
  <si>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</si>
  <si>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</si>
  <si>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</si>
  <si>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</si>
  <si>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</si>
  <si>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</si>
  <si>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</si>
  <si>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</si>
  <si>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</si>
  <si>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</si>
  <si>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</si>
  <si>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</si>
  <si>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</si>
  <si>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</si>
  <si>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</si>
  <si>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</si>
  <si>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</si>
  <si>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</si>
  <si>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</si>
  <si>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</si>
  <si>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</si>
  <si>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</si>
  <si>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</si>
  <si>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</si>
  <si>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</si>
  <si>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</si>
  <si>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</si>
  <si>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</si>
  <si>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</si>
  <si>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</si>
  <si>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</si>
  <si>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</si>
  <si>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</si>
  <si>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</si>
  <si>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</si>
  <si>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</si>
  <si>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</si>
  <si>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</si>
  <si>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</si>
  <si>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</si>
  <si>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</si>
  <si>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</si>
  <si>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</si>
  <si>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</si>
  <si>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</si>
  <si>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</si>
  <si>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</si>
  <si>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</si>
  <si>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</si>
  <si>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</si>
  <si>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</si>
  <si>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</si>
  <si>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</si>
  <si>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</si>
  <si>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</si>
  <si>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</si>
  <si>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</si>
  <si>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</si>
  <si>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</si>
  <si>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</si>
  <si>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</si>
  <si>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</si>
  <si>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</si>
  <si>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</si>
  <si>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</si>
  <si>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</si>
  <si>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</si>
  <si>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</si>
  <si>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</si>
  <si>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</si>
  <si>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</si>
  <si>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</si>
  <si>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</si>
  <si>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</si>
  <si>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</si>
  <si>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</si>
  <si>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</si>
  <si>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</si>
  <si>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</si>
  <si>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</si>
  <si>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</si>
  <si>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</si>
  <si>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</si>
  <si>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</si>
  <si>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</si>
  <si>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</si>
  <si>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</si>
  <si>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</si>
  <si>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</si>
  <si>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</si>
  <si>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</si>
  <si>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</si>
  <si>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</si>
  <si>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</si>
  <si>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</si>
  <si>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</si>
  <si>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</si>
  <si>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</si>
  <si>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</si>
  <si>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</si>
  <si>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</si>
  <si>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</si>
  <si>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</si>
  <si>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</si>
  <si>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</si>
  <si>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</si>
  <si>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</si>
  <si>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</si>
  <si>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</si>
  <si>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</si>
  <si>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</si>
  <si>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</si>
  <si>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</si>
  <si>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</si>
  <si>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</si>
  <si>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</si>
  <si>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</si>
  <si>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</si>
  <si>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</si>
  <si>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</si>
  <si>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</si>
  <si>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</si>
  <si>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</si>
  <si>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</si>
  <si>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</si>
  <si>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</si>
  <si>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</si>
  <si>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</si>
  <si>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</si>
  <si>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</si>
  <si>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</si>
  <si>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</si>
  <si>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</si>
  <si>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</si>
  <si>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</si>
  <si>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</si>
  <si>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</si>
  <si>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</si>
  <si>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</si>
  <si>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</si>
  <si>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</si>
  <si>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</si>
  <si>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</si>
  <si>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</si>
  <si>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</si>
  <si>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</si>
  <si>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</si>
  <si>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</si>
  <si>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</si>
  <si>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</si>
  <si>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</si>
  <si>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</si>
  <si>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</si>
  <si>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</si>
  <si>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</si>
  <si>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</si>
  <si>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</si>
  <si>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</si>
  <si>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</si>
  <si>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</si>
  <si>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</si>
  <si>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</si>
  <si>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</si>
  <si>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</si>
  <si>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</si>
  <si>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</si>
  <si>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</si>
  <si>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</si>
  <si>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</si>
  <si>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</si>
  <si>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</si>
  <si>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</si>
  <si>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</si>
  <si>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</si>
  <si>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</si>
  <si>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</si>
  <si>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</si>
  <si>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</si>
  <si>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</si>
  <si>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</si>
  <si>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</si>
  <si>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</si>
  <si>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</si>
  <si>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</si>
  <si>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</si>
  <si>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</si>
  <si>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</si>
  <si>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</si>
  <si>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</si>
  <si>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</si>
  <si>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</si>
  <si>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</si>
  <si>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</si>
  <si>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</si>
  <si>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</si>
  <si>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</si>
  <si>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</si>
  <si>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</si>
  <si>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</si>
  <si>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</si>
  <si>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</si>
  <si>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</si>
  <si>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</si>
  <si>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</si>
  <si>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</si>
  <si>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</si>
  <si>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</si>
  <si>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</si>
  <si>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</si>
  <si>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</si>
  <si>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</si>
  <si>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</si>
  <si>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</si>
  <si>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</si>
  <si>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</si>
  <si>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</si>
  <si>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</si>
  <si>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</si>
  <si>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</si>
  <si>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</si>
  <si>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</si>
  <si>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</si>
  <si>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</si>
  <si>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</si>
  <si>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</si>
  <si>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</si>
  <si>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</si>
  <si>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</si>
  <si>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</si>
  <si>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</si>
  <si>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</si>
  <si>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</si>
  <si>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</si>
  <si>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</si>
  <si>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</si>
  <si>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</si>
  <si>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</si>
  <si>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</si>
  <si>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</si>
  <si>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</si>
  <si>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</si>
  <si>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</si>
  <si>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</si>
  <si>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</si>
  <si>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</si>
  <si>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</si>
  <si>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</si>
  <si>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</si>
  <si>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</si>
  <si>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</si>
  <si>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</si>
  <si>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</si>
  <si>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</si>
  <si>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</si>
  <si>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</si>
  <si>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</si>
  <si>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</si>
  <si>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</si>
  <si>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</si>
  <si>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</si>
  <si>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</si>
  <si>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</si>
  <si>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</si>
  <si>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</si>
  <si>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</si>
  <si>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</si>
  <si>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</si>
  <si>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</si>
  <si>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</si>
  <si>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</si>
  <si>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</si>
  <si>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</si>
  <si>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</si>
  <si>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</si>
  <si>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</si>
  <si>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</si>
  <si>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</si>
  <si>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</si>
  <si>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</si>
  <si>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</si>
  <si>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</si>
  <si>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</si>
  <si>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</si>
  <si>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</si>
  <si>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</si>
  <si>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</si>
  <si>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</si>
  <si>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</si>
  <si>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</si>
  <si>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</si>
  <si>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</si>
  <si>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</si>
  <si>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</si>
  <si>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</si>
  <si>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</si>
  <si>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</si>
  <si>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</si>
  <si>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</si>
  <si>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</si>
  <si>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</si>
  <si>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</si>
  <si>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</si>
  <si>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</si>
  <si>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</si>
  <si>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</si>
  <si>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</si>
  <si>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</si>
  <si>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</si>
  <si>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</si>
  <si>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</si>
  <si>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</si>
  <si>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</si>
  <si>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</si>
  <si>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</si>
  <si>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</si>
  <si>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</si>
  <si>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</si>
  <si>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</si>
  <si>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</si>
  <si>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</si>
  <si>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</si>
  <si>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</si>
  <si>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</si>
  <si>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</si>
  <si>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</si>
  <si>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</si>
  <si>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</si>
  <si>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</si>
  <si>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</si>
  <si>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</si>
  <si>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</si>
  <si>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</si>
  <si>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</si>
  <si>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</si>
  <si>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</si>
  <si>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</si>
  <si>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</si>
  <si>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</si>
  <si>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</si>
  <si>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</si>
  <si>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</si>
  <si>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</si>
  <si>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</si>
  <si>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</si>
  <si>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</si>
  <si>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</si>
  <si>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</si>
  <si>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</si>
  <si>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</si>
  <si>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</si>
  <si>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</si>
  <si>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</si>
  <si>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</si>
  <si>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</si>
  <si>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</si>
  <si>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</si>
  <si>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</si>
  <si>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</si>
  <si>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</si>
  <si>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</si>
  <si>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</si>
  <si>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</si>
  <si>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</si>
  <si>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</si>
  <si>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</si>
  <si>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</si>
  <si>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</si>
  <si>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</si>
  <si>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</si>
  <si>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</si>
  <si>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</si>
  <si>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</si>
  <si>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</si>
  <si>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</si>
  <si>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</si>
  <si>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</si>
  <si>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</si>
  <si>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</si>
  <si>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</si>
  <si>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</si>
  <si>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</si>
  <si>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</si>
  <si>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</si>
  <si>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</si>
  <si>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</si>
  <si>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</si>
  <si>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</si>
  <si>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</si>
  <si>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</si>
  <si>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</si>
  <si>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</si>
  <si>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</si>
  <si>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</si>
  <si>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</si>
  <si>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</si>
  <si>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</si>
  <si>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</si>
  <si>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</si>
  <si>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</si>
  <si>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</si>
  <si>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</si>
  <si>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</si>
  <si>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</si>
  <si>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</si>
  <si>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</si>
  <si>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</si>
  <si>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</si>
  <si>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</si>
  <si>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</si>
  <si>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</si>
  <si>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</si>
  <si>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</si>
  <si>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</si>
  <si>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</si>
  <si>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</si>
  <si>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</si>
  <si>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</si>
  <si>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</si>
  <si>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</si>
  <si>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</si>
  <si>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</si>
  <si>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</si>
  <si>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</si>
  <si>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</si>
  <si>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</si>
  <si>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</si>
  <si>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</si>
  <si>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</si>
  <si>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</si>
  <si>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</si>
  <si>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</si>
  <si>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</si>
  <si>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</si>
  <si>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</si>
  <si>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</si>
  <si>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</si>
  <si>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</si>
  <si>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</si>
  <si>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</si>
  <si>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</si>
  <si>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</si>
  <si>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</si>
  <si>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</si>
  <si>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</si>
  <si>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</si>
  <si>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</si>
  <si>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</si>
  <si>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</si>
  <si>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</si>
  <si>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</si>
  <si>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</si>
  <si>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</si>
  <si>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</si>
  <si>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</si>
  <si>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</si>
  <si>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</si>
  <si>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</si>
  <si>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</si>
  <si>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</si>
  <si>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</si>
  <si>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</si>
  <si>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</si>
  <si>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</si>
  <si>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</si>
  <si>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</si>
  <si>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</si>
  <si>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</si>
  <si>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</si>
  <si>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</si>
  <si>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</si>
  <si>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</si>
  <si>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</si>
  <si>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</si>
  <si>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</si>
  <si>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</si>
  <si>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</si>
  <si>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</si>
  <si>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</si>
  <si>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</si>
  <si>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</si>
  <si>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</si>
  <si>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</si>
  <si>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</si>
  <si>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</si>
  <si>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</si>
  <si>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</si>
  <si>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</si>
  <si>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</si>
  <si>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</si>
  <si>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</si>
  <si>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</si>
  <si>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</si>
  <si>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</si>
  <si>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</si>
  <si>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</si>
  <si>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</si>
  <si>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</si>
  <si>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</si>
  <si>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</si>
  <si>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</si>
  <si>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</si>
  <si>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</si>
  <si>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</si>
  <si>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</si>
  <si>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</si>
  <si>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</si>
  <si>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</si>
  <si>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</si>
  <si>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</si>
  <si>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</si>
  <si>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</si>
  <si>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</si>
  <si>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</si>
  <si>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</si>
  <si>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</si>
  <si>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</si>
  <si>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</si>
  <si>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</si>
  <si>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</si>
  <si>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</si>
  <si>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</si>
  <si>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</si>
  <si>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</si>
  <si>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</si>
  <si>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</si>
  <si>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</si>
  <si>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</si>
  <si>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</si>
  <si>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</si>
  <si>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</si>
  <si>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</si>
  <si>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</si>
  <si>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</si>
  <si>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</si>
  <si>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</si>
  <si>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</si>
  <si>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</si>
  <si>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</si>
  <si>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</si>
  <si>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</si>
  <si>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</si>
  <si>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</si>
  <si>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</si>
  <si>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</si>
  <si>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</si>
  <si>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</si>
  <si>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</si>
  <si>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</si>
  <si>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</si>
  <si>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</si>
  <si>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</si>
  <si>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</si>
  <si>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</si>
  <si>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</si>
  <si>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</si>
  <si>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</si>
  <si>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</si>
  <si>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</si>
  <si>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</si>
  <si>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</si>
  <si>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</si>
  <si>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</si>
  <si>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</si>
  <si>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</si>
  <si>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</si>
  <si>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</si>
  <si>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</si>
  <si>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</si>
  <si>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</si>
  <si>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</si>
  <si>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</si>
  <si>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</si>
  <si>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</si>
  <si>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</si>
  <si>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</si>
  <si>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</si>
  <si>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</si>
  <si>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</si>
  <si>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</si>
  <si>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</si>
  <si>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</si>
  <si>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</si>
  <si>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</si>
  <si>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</si>
  <si>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</si>
  <si>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</si>
  <si>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</si>
  <si>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</si>
  <si>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</si>
  <si>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</si>
  <si>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</si>
  <si>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</si>
  <si>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</si>
  <si>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</si>
  <si>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</si>
  <si>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</si>
  <si>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</si>
  <si>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</si>
  <si>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</si>
  <si>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</si>
  <si>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</si>
  <si>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</si>
  <si>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</si>
  <si>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</si>
  <si>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</si>
  <si>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</si>
  <si>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</si>
  <si>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</si>
  <si>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</si>
  <si>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</si>
  <si>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</si>
  <si>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</si>
  <si>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</si>
  <si>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</si>
  <si>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</si>
  <si>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</si>
  <si>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</si>
  <si>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</si>
  <si>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</si>
  <si>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</si>
  <si>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</si>
  <si>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</si>
  <si>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</si>
  <si>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</si>
  <si>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</si>
  <si>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</si>
  <si>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</si>
  <si>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</si>
  <si>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</si>
  <si>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</si>
  <si>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</si>
  <si>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</si>
  <si>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</si>
  <si>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</si>
  <si>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</si>
  <si>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</si>
  <si>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</si>
  <si>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</si>
  <si>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</si>
  <si>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</si>
  <si>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</si>
  <si>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</si>
  <si>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</si>
  <si>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</si>
  <si>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</si>
  <si>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</si>
  <si>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</si>
  <si>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</si>
  <si>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</si>
  <si>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</si>
  <si>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</si>
  <si>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</si>
  <si>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</si>
  <si>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</si>
  <si>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</si>
  <si>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</si>
  <si>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</si>
  <si>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</si>
  <si>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</si>
  <si>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</si>
  <si>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</si>
  <si>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</si>
  <si>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</si>
  <si>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</si>
  <si>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</si>
  <si>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</si>
  <si>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</si>
  <si>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</si>
  <si>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</si>
  <si>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</si>
  <si>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</si>
  <si>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</si>
  <si>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</si>
  <si>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</si>
  <si>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</si>
  <si>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</si>
  <si>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</si>
  <si>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</si>
  <si>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</si>
  <si>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</si>
  <si>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</si>
  <si>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</si>
  <si>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</si>
  <si>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</si>
  <si>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</si>
  <si>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</si>
  <si>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</si>
  <si>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</si>
  <si>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</si>
  <si>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</si>
  <si>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</si>
  <si>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</si>
  <si>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</si>
  <si>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</si>
  <si>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</si>
  <si>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</si>
  <si>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</si>
  <si>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</si>
  <si>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</si>
  <si>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</si>
  <si>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</si>
  <si>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</si>
  <si>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</si>
  <si>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</si>
  <si>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</si>
  <si>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</si>
  <si>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</si>
  <si>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</si>
  <si>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</si>
  <si>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</si>
  <si>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</si>
  <si>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</si>
  <si>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</si>
  <si>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</si>
  <si>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</si>
  <si>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</si>
  <si>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</si>
  <si>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</si>
  <si>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</si>
  <si>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</si>
  <si>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</si>
  <si>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</si>
  <si>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</si>
  <si>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</si>
  <si>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</si>
  <si>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</si>
  <si>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</si>
  <si>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</si>
  <si>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</si>
  <si>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</si>
  <si>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</si>
  <si>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</si>
  <si>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</si>
  <si>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</si>
  <si>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</si>
  <si>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</si>
  <si>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</si>
  <si>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</si>
  <si>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</si>
  <si>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</si>
  <si>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</si>
  <si>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</si>
  <si>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</si>
  <si>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</si>
  <si>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</si>
  <si>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</si>
  <si>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</si>
  <si>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</si>
  <si>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</si>
  <si>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</si>
  <si>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</si>
  <si>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</si>
  <si>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</si>
  <si>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</si>
  <si>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</si>
  <si>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</si>
  <si>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</si>
  <si>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</si>
  <si>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</si>
  <si>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</si>
  <si>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</si>
  <si>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</si>
  <si>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</si>
  <si>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</si>
  <si>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</si>
  <si>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</si>
  <si>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</si>
  <si>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</si>
  <si>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</si>
  <si>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</si>
  <si>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</si>
  <si>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</si>
  <si>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</si>
  <si>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</si>
  <si>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</si>
  <si>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</si>
  <si>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</si>
  <si>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</si>
  <si>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</si>
  <si>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</si>
  <si>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</si>
  <si>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</si>
  <si>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</si>
  <si>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</si>
  <si>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</si>
  <si>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</si>
  <si>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</si>
  <si>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</si>
  <si>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</si>
  <si>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</si>
  <si>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</si>
  <si>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</si>
  <si>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</si>
  <si>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</si>
  <si>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</si>
  <si>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</si>
  <si>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</si>
  <si>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</si>
  <si>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</si>
  <si>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</si>
  <si>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</si>
  <si>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</si>
  <si>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</si>
  <si>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</si>
  <si>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</si>
  <si>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</si>
  <si>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</si>
  <si>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</si>
  <si>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</si>
  <si>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</si>
  <si>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</si>
  <si>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</si>
  <si>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</si>
  <si>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</si>
  <si>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</si>
  <si>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</si>
  <si>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</si>
  <si>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</si>
  <si>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</si>
  <si>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</si>
  <si>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</si>
  <si>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</si>
  <si>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</si>
  <si>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</si>
  <si>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</si>
  <si>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</si>
  <si>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</si>
  <si>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</si>
  <si>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</si>
  <si>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</si>
  <si>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</si>
  <si>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</si>
  <si>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</si>
  <si>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</si>
  <si>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</si>
  <si>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</si>
  <si>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</si>
  <si>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</si>
  <si>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</si>
  <si>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</si>
  <si>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</si>
  <si>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</si>
  <si>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</si>
  <si>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</si>
  <si>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</si>
  <si>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</si>
  <si>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</si>
  <si>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</si>
  <si>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</si>
  <si>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</si>
  <si>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</si>
  <si>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</si>
  <si>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</si>
  <si>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</si>
  <si>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</si>
  <si>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</si>
  <si>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</si>
  <si>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</si>
  <si>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</si>
  <si>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</si>
  <si>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</si>
  <si>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</si>
  <si>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</si>
  <si>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</si>
  <si>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</si>
  <si>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</si>
  <si>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</si>
  <si>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</si>
  <si>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</si>
  <si>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</si>
  <si>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</si>
  <si>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</si>
  <si>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</si>
  <si>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</si>
  <si>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</si>
  <si>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</si>
  <si>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</si>
  <si>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</si>
  <si>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</si>
  <si>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</si>
  <si>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</si>
  <si>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</si>
  <si>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</si>
  <si>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</si>
  <si>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</si>
  <si>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</si>
  <si>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</si>
  <si>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</si>
  <si>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</si>
  <si>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</si>
  <si>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</si>
  <si>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</si>
  <si>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</si>
  <si>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</si>
  <si>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</si>
  <si>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</si>
  <si>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</si>
  <si>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</si>
  <si>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</si>
  <si>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</si>
  <si>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</si>
  <si>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</si>
  <si>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</si>
  <si>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</si>
  <si>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</si>
  <si>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</si>
  <si>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</si>
  <si>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</si>
  <si>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</si>
  <si>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</si>
  <si>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</si>
  <si>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</si>
  <si>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</si>
  <si>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</si>
  <si>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</si>
  <si>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</si>
  <si>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</si>
  <si>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</si>
  <si>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</si>
  <si>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</si>
  <si>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</si>
  <si>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</si>
  <si>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</si>
  <si>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</si>
  <si>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</si>
  <si>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</si>
  <si>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</si>
  <si>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</si>
  <si>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</si>
  <si>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</si>
  <si>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</si>
  <si>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</si>
  <si>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</si>
  <si>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</si>
  <si>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</si>
  <si>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</si>
  <si>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</si>
  <si>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</si>
  <si>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</si>
  <si>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</si>
  <si>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</si>
  <si>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</si>
  <si>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</si>
  <si>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</si>
  <si>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</si>
  <si>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</si>
  <si>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</si>
  <si>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</si>
  <si>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</si>
  <si>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</si>
  <si>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</si>
  <si>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</si>
  <si>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</si>
  <si>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</si>
  <si>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</si>
  <si>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</si>
  <si>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</si>
  <si>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</si>
  <si>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</si>
  <si>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</si>
  <si>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</si>
  <si>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</si>
  <si>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</si>
  <si>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</si>
  <si>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</si>
  <si>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</si>
  <si>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</si>
  <si>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</si>
  <si>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</si>
  <si>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</si>
  <si>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</si>
  <si>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</si>
  <si>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</si>
  <si>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</si>
  <si>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</si>
  <si>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</si>
  <si>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</si>
  <si>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</si>
  <si>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</si>
  <si>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</si>
  <si>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</si>
  <si>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</si>
  <si>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</si>
  <si>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</si>
  <si>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</si>
  <si>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</si>
  <si>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</si>
  <si>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</si>
  <si>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</si>
  <si>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</si>
  <si>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</si>
  <si>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</si>
  <si>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</si>
  <si>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</si>
  <si>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</si>
  <si>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</si>
  <si>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</si>
  <si>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</si>
  <si>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</si>
  <si>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</si>
  <si>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</si>
  <si>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</si>
  <si>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</si>
  <si>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</si>
  <si>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</si>
  <si>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</si>
  <si>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</si>
  <si>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</si>
  <si>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</si>
  <si>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</si>
  <si>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</si>
  <si>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</si>
  <si>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</si>
  <si>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</si>
  <si>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</si>
  <si>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</si>
  <si>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</si>
  <si>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</si>
  <si>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</si>
  <si>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</si>
  <si>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</si>
  <si>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</si>
  <si>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</si>
  <si>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</si>
  <si>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</si>
  <si>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</si>
  <si>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</si>
  <si>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</si>
  <si>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</si>
  <si>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</si>
  <si>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</si>
  <si>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</si>
  <si>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</si>
  <si>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</si>
  <si>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</si>
  <si>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</si>
  <si>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</si>
  <si>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</si>
  <si>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</si>
  <si>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</si>
  <si>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</si>
  <si>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</si>
  <si>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</si>
  <si>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</si>
  <si>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</si>
  <si>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</si>
  <si>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</si>
  <si>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</si>
  <si>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</si>
  <si>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</si>
  <si>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</si>
  <si>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</si>
  <si>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</si>
  <si>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</si>
  <si>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</si>
  <si>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</si>
  <si>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</si>
  <si>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</si>
  <si>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</si>
  <si>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</si>
  <si>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</si>
  <si>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</si>
  <si>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</si>
  <si>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</si>
  <si>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</si>
  <si>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</si>
  <si>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</si>
  <si>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</si>
  <si>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</si>
  <si>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</si>
  <si>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</si>
  <si>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</si>
  <si>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</si>
  <si>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</si>
  <si>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</si>
  <si>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</si>
  <si>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</si>
  <si>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</si>
  <si>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</si>
  <si>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</si>
  <si>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</si>
  <si>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</si>
  <si>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</si>
  <si>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</si>
  <si>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</si>
  <si>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</si>
  <si>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</si>
  <si>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</si>
  <si>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</si>
  <si>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</si>
  <si>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</si>
  <si>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</si>
  <si>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</si>
  <si>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</si>
  <si>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</si>
  <si>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</si>
  <si>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</si>
  <si>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</si>
  <si>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</si>
  <si>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</si>
  <si>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</si>
  <si>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</si>
  <si>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</si>
  <si>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</si>
  <si>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</si>
  <si>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</si>
  <si>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</si>
  <si>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</si>
  <si>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</si>
  <si>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</si>
  <si>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</si>
  <si>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</si>
  <si>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</si>
  <si>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</si>
  <si>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</si>
  <si>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</si>
  <si>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</si>
  <si>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</si>
  <si>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</si>
  <si>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</si>
  <si>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</si>
  <si>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</si>
  <si>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</si>
  <si>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</si>
  <si>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</si>
  <si>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</si>
  <si>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</si>
  <si>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</si>
  <si>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</si>
  <si>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</si>
  <si>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</si>
  <si>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</si>
  <si>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</si>
  <si>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</si>
  <si>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</si>
  <si>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</si>
  <si>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</si>
  <si>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</si>
  <si>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</si>
  <si>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</si>
  <si>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</si>
  <si>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</si>
  <si>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</si>
  <si>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</si>
  <si>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</si>
  <si>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</si>
  <si>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</si>
  <si>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</si>
  <si>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</si>
  <si>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</si>
  <si>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</si>
  <si>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</si>
  <si>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</si>
  <si>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</si>
  <si>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</si>
  <si>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</si>
  <si>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</si>
  <si>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</si>
  <si>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</si>
  <si>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</si>
  <si>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</si>
  <si>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</si>
  <si>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</si>
  <si>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</si>
  <si>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</si>
  <si>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</si>
  <si>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</si>
  <si>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</si>
  <si>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</si>
  <si>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</si>
  <si>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</si>
  <si>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</si>
  <si>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</si>
  <si>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</si>
  <si>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</si>
  <si>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</si>
  <si>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</si>
  <si>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</si>
  <si>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</si>
  <si>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</si>
  <si>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</si>
  <si>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</si>
  <si>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</si>
  <si>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</si>
  <si>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</si>
  <si>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</si>
  <si>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</si>
  <si>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</si>
  <si>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</si>
  <si>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</si>
  <si>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</si>
  <si>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</si>
  <si>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</si>
  <si>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</si>
  <si>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</si>
  <si>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</si>
  <si>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</si>
  <si>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</si>
  <si>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</si>
  <si>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</si>
  <si>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</si>
  <si>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</si>
  <si>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</si>
  <si>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</si>
  <si>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</si>
  <si>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</si>
  <si>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</si>
  <si>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</si>
  <si>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</si>
  <si>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</si>
  <si>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</si>
  <si>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</si>
  <si>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</si>
  <si>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</si>
  <si>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</si>
  <si>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</si>
  <si>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</si>
  <si>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</si>
  <si>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</si>
  <si>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</si>
  <si>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</si>
  <si>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</si>
  <si>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</si>
  <si>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</si>
  <si>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</si>
  <si>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</si>
  <si>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</si>
  <si>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</si>
  <si>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</si>
  <si>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</si>
  <si>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</si>
  <si>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</si>
  <si>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</si>
  <si>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</si>
  <si>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</si>
  <si>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</si>
  <si>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</si>
  <si>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</si>
  <si>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</si>
  <si>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</si>
  <si>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</si>
  <si>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</si>
  <si>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</si>
  <si>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</si>
  <si>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</si>
  <si>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</si>
  <si>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</si>
  <si>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</si>
  <si>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</si>
  <si>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</si>
  <si>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</si>
  <si>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</si>
  <si>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</si>
  <si>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</si>
  <si>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</si>
  <si>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</si>
  <si>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</si>
  <si>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</si>
  <si>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</si>
  <si>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</si>
  <si>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</si>
  <si>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</si>
  <si>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</si>
  <si>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</si>
  <si>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</si>
  <si>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</si>
  <si>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</si>
  <si>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</si>
  <si>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</si>
  <si>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</si>
  <si>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</si>
  <si>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</si>
  <si>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</si>
  <si>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</si>
  <si>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</si>
  <si>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</si>
  <si>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</si>
  <si>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</si>
  <si>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</si>
  <si>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</si>
  <si>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</si>
  <si>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</si>
  <si>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</si>
  <si>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</si>
  <si>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</si>
  <si>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</si>
  <si>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</si>
  <si>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</si>
  <si>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</si>
  <si>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</si>
  <si>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</si>
  <si>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</si>
  <si>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</si>
  <si>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</si>
  <si>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</si>
  <si>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</si>
  <si>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</si>
  <si>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</si>
  <si>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</si>
  <si>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</si>
  <si>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</si>
  <si>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</si>
  <si>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</si>
  <si>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</si>
  <si>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</si>
  <si>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</si>
  <si>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</si>
  <si>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</si>
  <si>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</si>
  <si>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</si>
  <si>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</si>
  <si>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</si>
  <si>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</si>
  <si>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</si>
  <si>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</si>
  <si>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</si>
  <si>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</si>
  <si>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</si>
  <si>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</si>
  <si>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</si>
  <si>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</si>
  <si>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</si>
  <si>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</si>
  <si>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</si>
  <si>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</si>
  <si>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</si>
  <si>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</si>
  <si>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</si>
  <si>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</si>
  <si>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</si>
  <si>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</si>
  <si>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</si>
  <si>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</si>
  <si>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</si>
  <si>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</si>
  <si>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</si>
  <si>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</si>
  <si>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</si>
  <si>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</si>
  <si>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</si>
  <si>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</si>
  <si>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</si>
  <si>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</si>
  <si>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</si>
  <si>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</si>
  <si>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</si>
  <si>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</si>
  <si>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</si>
  <si>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</si>
  <si>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</si>
  <si>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</si>
  <si>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</si>
  <si>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</si>
  <si>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</si>
  <si>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</si>
  <si>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</si>
  <si>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</si>
  <si>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</si>
  <si>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</si>
  <si>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</si>
  <si>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</si>
  <si>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</si>
  <si>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</si>
  <si>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</si>
  <si>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</si>
  <si>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</si>
  <si>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</si>
  <si>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</si>
  <si>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</si>
  <si>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</si>
  <si>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</si>
  <si>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</si>
  <si>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</si>
  <si>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</si>
  <si>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</si>
  <si>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</si>
  <si>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</si>
  <si>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</si>
  <si>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</si>
  <si>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</si>
  <si>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</si>
  <si>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</si>
  <si>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</si>
  <si>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</si>
  <si>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</si>
  <si>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</si>
  <si>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</si>
  <si>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</si>
  <si>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</si>
  <si>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</si>
  <si>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</si>
  <si>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</si>
  <si>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</si>
  <si>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</si>
  <si>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</si>
  <si>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</si>
  <si>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</si>
  <si>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</si>
  <si>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</si>
  <si>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</si>
  <si>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</si>
  <si>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</si>
  <si>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</si>
  <si>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</si>
  <si>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</si>
  <si>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</si>
  <si>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</si>
  <si>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</si>
  <si>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</si>
  <si>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</si>
  <si>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</si>
  <si>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</si>
  <si>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</si>
  <si>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</si>
  <si>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</si>
  <si>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</si>
  <si>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</si>
  <si>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</si>
  <si>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</si>
  <si>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</si>
  <si>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</si>
  <si>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</si>
  <si>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</si>
  <si>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</si>
  <si>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</si>
  <si>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</si>
  <si>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</si>
  <si>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</si>
  <si>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</si>
  <si>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</si>
  <si>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</si>
  <si>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</si>
  <si>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</si>
  <si>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</si>
  <si>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</si>
  <si>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</si>
  <si>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</si>
  <si>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</si>
  <si>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</si>
  <si>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</si>
  <si>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</si>
  <si>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</si>
  <si>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</si>
  <si>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</si>
  <si>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</si>
  <si>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</si>
  <si>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</si>
  <si>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</si>
  <si>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</si>
  <si>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</si>
  <si>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</si>
  <si>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</si>
  <si>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</si>
  <si>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</si>
  <si>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</si>
  <si>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</si>
  <si>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</si>
  <si>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</si>
  <si>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</si>
  <si>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</si>
  <si>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</si>
  <si>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</si>
  <si>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</si>
  <si>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</si>
  <si>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</si>
  <si>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</si>
  <si>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</si>
  <si>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</si>
  <si>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</si>
  <si>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</si>
  <si>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</si>
  <si>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</si>
  <si>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</si>
  <si>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</si>
  <si>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</si>
  <si>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</si>
  <si>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</si>
  <si>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</si>
  <si>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</si>
  <si>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</si>
  <si>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</si>
  <si>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</si>
  <si>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</si>
  <si>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</si>
  <si>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</si>
  <si>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</si>
  <si>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</si>
  <si>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</si>
  <si>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</si>
  <si>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</si>
  <si>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</si>
  <si>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</si>
  <si>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</si>
  <si>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</si>
  <si>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</si>
  <si>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</si>
  <si>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</si>
  <si>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</si>
  <si>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</si>
  <si>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</si>
  <si>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</si>
  <si>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</si>
  <si>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</si>
  <si>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</si>
  <si>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</si>
  <si>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</si>
  <si>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</si>
  <si>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</si>
  <si>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</si>
  <si>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</si>
  <si>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</si>
  <si>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</si>
  <si>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</si>
  <si>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</si>
  <si>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</si>
  <si>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</si>
  <si>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</si>
  <si>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</si>
  <si>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</si>
  <si>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</si>
  <si>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</si>
  <si>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</si>
  <si>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</si>
  <si>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</si>
  <si>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</si>
  <si>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</si>
  <si>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</si>
  <si>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</si>
  <si>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</si>
  <si>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</si>
  <si>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</si>
  <si>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</si>
  <si>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</si>
  <si>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</si>
  <si>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</si>
  <si>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</si>
  <si>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</si>
  <si>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</si>
  <si>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</si>
  <si>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</si>
  <si>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</si>
  <si>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</si>
  <si>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</si>
  <si>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</si>
  <si>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</si>
  <si>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</si>
  <si>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</si>
  <si>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</si>
  <si>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</si>
  <si>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</si>
  <si>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</si>
  <si>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</si>
  <si>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</si>
  <si>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</si>
  <si>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</si>
  <si>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</si>
  <si>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</si>
  <si>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</si>
  <si>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</si>
  <si>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</si>
  <si>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</si>
  <si>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</si>
  <si>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</si>
  <si>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</si>
  <si>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</si>
  <si>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</si>
  <si>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</si>
  <si>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</si>
  <si>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</si>
  <si>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</si>
  <si>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</si>
  <si>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</si>
  <si>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</si>
  <si>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</si>
  <si>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</si>
  <si>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</si>
  <si>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</si>
  <si>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</si>
  <si>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</si>
  <si>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</si>
  <si>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</si>
  <si>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</si>
  <si>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</si>
  <si>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</si>
  <si>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</si>
  <si>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</si>
  <si>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</si>
  <si>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</si>
  <si>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</si>
  <si>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</si>
  <si>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</si>
  <si>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</si>
  <si>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</si>
  <si>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</si>
  <si>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</si>
  <si>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</si>
  <si>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</si>
  <si>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</si>
  <si>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</si>
  <si>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</si>
  <si>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</si>
  <si>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</si>
  <si>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</si>
  <si>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</si>
  <si>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</si>
  <si>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</si>
  <si>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</si>
  <si>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</si>
  <si>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</si>
  <si>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</si>
  <si>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</si>
  <si>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</si>
  <si>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</si>
  <si>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</si>
  <si>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</si>
  <si>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</si>
  <si>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</si>
  <si>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</si>
  <si>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</si>
  <si>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</si>
  <si>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</si>
  <si>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</si>
  <si>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</si>
  <si>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</si>
  <si>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</si>
  <si>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</si>
  <si>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</si>
  <si>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</si>
  <si>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</si>
  <si>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</si>
  <si>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</si>
  <si>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</si>
  <si>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</si>
  <si>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</si>
  <si>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</si>
  <si>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</si>
  <si>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</si>
  <si>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</si>
  <si>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</si>
  <si>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</si>
  <si>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</si>
  <si>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</si>
  <si>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</si>
  <si>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</si>
  <si>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</si>
  <si>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</si>
  <si>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</si>
  <si>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</si>
  <si>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</si>
  <si>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</si>
  <si>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</si>
  <si>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</si>
  <si>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</si>
  <si>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</si>
  <si>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</si>
  <si>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</si>
  <si>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</si>
  <si>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</si>
  <si>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</si>
  <si>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</si>
  <si>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</si>
  <si>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</si>
  <si>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</si>
  <si>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</si>
  <si>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</si>
  <si>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</si>
  <si>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</si>
  <si>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</si>
  <si>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</si>
  <si>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</si>
  <si>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</si>
  <si>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</si>
  <si>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</si>
  <si>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</si>
  <si>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</si>
  <si>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</si>
  <si>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</si>
  <si>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</si>
  <si>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</si>
  <si>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</si>
  <si>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</si>
  <si>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</si>
  <si>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</si>
  <si>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</si>
  <si>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</si>
  <si>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</si>
  <si>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</si>
  <si>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</si>
  <si>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</si>
  <si>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</si>
  <si>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</si>
  <si>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</si>
  <si>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</si>
  <si>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</si>
  <si>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</si>
  <si>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</si>
  <si>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</si>
  <si>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</si>
  <si>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</si>
  <si>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</si>
  <si>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</si>
  <si>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</si>
  <si>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</si>
  <si>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</si>
  <si>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</si>
  <si>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</si>
  <si>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</si>
  <si>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</si>
  <si>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</si>
  <si>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</si>
  <si>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</si>
  <si>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</si>
  <si>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</si>
  <si>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</si>
  <si>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</si>
  <si>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</si>
  <si>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</si>
  <si>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</si>
  <si>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</si>
  <si>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</si>
  <si>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</si>
  <si>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</si>
  <si>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</si>
  <si>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</si>
  <si>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</si>
  <si>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</si>
  <si>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</si>
  <si>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</si>
  <si>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</si>
  <si>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</si>
  <si>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</si>
  <si>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</si>
  <si>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</si>
  <si>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</si>
  <si>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</si>
  <si>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</si>
  <si>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</si>
  <si>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</si>
  <si>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</si>
  <si>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</si>
  <si>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</si>
  <si>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</si>
  <si>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</si>
  <si>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</si>
  <si>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</si>
  <si>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</si>
  <si>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</si>
  <si>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</si>
  <si>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</si>
  <si>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</si>
  <si>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</si>
  <si>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</si>
  <si>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</si>
  <si>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</si>
  <si>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</si>
  <si>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</si>
  <si>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</si>
  <si>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</si>
  <si>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</si>
  <si>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</si>
  <si>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</si>
  <si>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</si>
  <si>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</si>
  <si>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</si>
  <si>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</si>
  <si>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</si>
  <si>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</si>
  <si>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</si>
  <si>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</si>
  <si>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</si>
  <si>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</si>
  <si>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</si>
  <si>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</si>
  <si>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</si>
  <si>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</si>
  <si>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</si>
  <si>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</si>
  <si>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</si>
  <si>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</si>
  <si>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</si>
  <si>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</si>
  <si>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</si>
  <si>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</si>
  <si>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</si>
  <si>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</si>
  <si>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</si>
  <si>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</si>
  <si>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</si>
  <si>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</si>
  <si>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</si>
  <si>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</si>
  <si>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</si>
  <si>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</si>
  <si>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</si>
  <si>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</si>
  <si>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</si>
  <si>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</si>
  <si>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</si>
  <si>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</si>
  <si>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</si>
  <si>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</si>
  <si>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</si>
  <si>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</si>
  <si>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</si>
  <si>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</si>
  <si>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</si>
  <si>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</si>
  <si>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</si>
  <si>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</si>
  <si>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</si>
  <si>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</si>
  <si>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</si>
  <si>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</si>
  <si>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</si>
  <si>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</si>
  <si>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</si>
  <si>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</si>
  <si>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</si>
  <si>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</si>
  <si>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</si>
  <si>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</si>
  <si>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</si>
  <si>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</si>
  <si>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</si>
  <si>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</si>
  <si>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</si>
  <si>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</si>
  <si>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</si>
  <si>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</si>
  <si>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</si>
  <si>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</si>
  <si>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</si>
  <si>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</si>
  <si>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</si>
  <si>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</si>
  <si>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</si>
  <si>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</si>
  <si>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</si>
  <si>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</si>
  <si>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</si>
  <si>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</si>
  <si>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</si>
  <si>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</si>
  <si>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</si>
  <si>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</si>
  <si>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</si>
  <si>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</si>
  <si>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</si>
  <si>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</si>
  <si>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</si>
  <si>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</si>
  <si>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</si>
  <si>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</si>
  <si>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</si>
  <si>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</si>
  <si>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</si>
  <si>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</si>
  <si>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</si>
  <si>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</si>
  <si>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</si>
  <si>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</si>
  <si>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</si>
  <si>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</si>
  <si>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</si>
  <si>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</si>
  <si>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</si>
  <si>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</si>
  <si>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</si>
  <si>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</si>
  <si>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</si>
  <si>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</si>
  <si>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</si>
  <si>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</si>
  <si>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</si>
  <si>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</si>
  <si>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</si>
  <si>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</si>
  <si>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</si>
  <si>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</si>
  <si>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</si>
  <si>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</si>
  <si>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</si>
  <si>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</si>
  <si>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</si>
  <si>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</si>
  <si>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</si>
  <si>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</si>
  <si>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</si>
  <si>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</si>
  <si>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</si>
  <si>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</si>
  <si>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</si>
  <si>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</si>
  <si>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</si>
  <si>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</si>
  <si>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</si>
  <si>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</si>
  <si>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</si>
  <si>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</si>
  <si>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</si>
  <si>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</si>
  <si>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</si>
  <si>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</si>
  <si>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</si>
  <si>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</si>
  <si>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</si>
  <si>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</si>
  <si>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</si>
  <si>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</si>
  <si>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</si>
  <si>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</si>
  <si>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</si>
  <si>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</si>
  <si>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</si>
  <si>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</si>
  <si>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</si>
  <si>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</si>
  <si>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</si>
  <si>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</si>
  <si>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</si>
  <si>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</si>
  <si>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</si>
  <si>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</si>
  <si>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</si>
  <si>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</si>
  <si>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</si>
  <si>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</si>
  <si>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</si>
  <si>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</si>
  <si>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</si>
  <si>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</si>
  <si>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</si>
  <si>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</si>
  <si>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</si>
  <si>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</si>
  <si>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</si>
  <si>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</si>
  <si>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</si>
  <si>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</si>
  <si>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</si>
  <si>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</si>
  <si>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</si>
  <si>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</si>
  <si>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</si>
  <si>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</si>
  <si>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</si>
  <si>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</si>
  <si>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</si>
  <si>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</si>
  <si>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</si>
  <si>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</si>
  <si>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</si>
  <si>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</si>
  <si>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</si>
  <si>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</si>
  <si>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</si>
  <si>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</si>
  <si>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</si>
  <si>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</si>
  <si>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</si>
  <si>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</si>
  <si>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</si>
  <si>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</si>
  <si>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</si>
  <si>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</si>
  <si>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</si>
  <si>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</si>
  <si>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</si>
  <si>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</si>
  <si>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</si>
  <si>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</si>
  <si>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</si>
  <si>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</si>
  <si>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</si>
  <si>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</si>
  <si>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</si>
  <si>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</si>
  <si>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</si>
  <si>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</si>
  <si>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</si>
  <si>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</si>
  <si>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</si>
  <si>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</si>
  <si>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</si>
  <si>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</si>
  <si>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</si>
  <si>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</si>
  <si>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</si>
  <si>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</si>
  <si>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</si>
  <si>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</si>
  <si>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</si>
  <si>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</si>
  <si>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</si>
  <si>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</si>
  <si>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</si>
  <si>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</si>
  <si>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</si>
  <si>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</si>
  <si>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</si>
  <si>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</si>
  <si>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</si>
  <si>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</si>
  <si>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</si>
  <si>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</si>
  <si>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</si>
  <si>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</si>
  <si>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</si>
  <si>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</si>
  <si>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</si>
  <si>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</si>
  <si>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</si>
  <si>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</si>
  <si>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</si>
  <si>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</si>
  <si>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</si>
  <si>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</si>
  <si>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</si>
  <si>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</si>
  <si>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</si>
  <si>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</si>
  <si>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</si>
  <si>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</si>
  <si>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</si>
  <si>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</si>
  <si>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</si>
  <si>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</si>
  <si>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</si>
  <si>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</si>
  <si>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</si>
  <si>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</si>
  <si>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</si>
  <si>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</si>
  <si>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</si>
  <si>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</si>
  <si>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</si>
  <si>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</si>
  <si>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</si>
  <si>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</si>
  <si>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</si>
  <si>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</si>
  <si>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</si>
  <si>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</si>
  <si>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</si>
  <si>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</si>
  <si>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</si>
  <si>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</si>
  <si>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</si>
  <si>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</si>
  <si>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</si>
  <si>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</si>
  <si>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</si>
  <si>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</si>
  <si>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</si>
  <si>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</si>
  <si>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</si>
  <si>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</si>
  <si>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</si>
  <si>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</si>
  <si>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</si>
  <si>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</si>
  <si>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</si>
  <si>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</si>
  <si>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</si>
  <si>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</si>
  <si>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</si>
  <si>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</si>
  <si>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</si>
  <si>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</si>
  <si>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</si>
  <si>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</si>
  <si>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</si>
  <si>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</si>
  <si>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</si>
  <si>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</si>
  <si>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</si>
  <si>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</si>
  <si>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</si>
  <si>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</si>
  <si>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</si>
  <si>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</si>
  <si>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</si>
  <si>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</si>
  <si>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</si>
  <si>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</si>
  <si>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</si>
  <si>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</si>
  <si>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</si>
  <si>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</si>
  <si>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</si>
  <si>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</si>
  <si>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</si>
  <si>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</si>
  <si>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</si>
  <si>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</si>
  <si>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</si>
  <si>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</si>
  <si>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</si>
  <si>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</si>
  <si>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</si>
  <si>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</si>
  <si>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</si>
  <si>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</si>
  <si>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</si>
  <si>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</si>
  <si>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</si>
  <si>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</si>
  <si>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</si>
  <si>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</si>
  <si>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</si>
  <si>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</si>
  <si>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</si>
  <si>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</si>
  <si>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</si>
  <si>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</si>
  <si>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</si>
  <si>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</si>
  <si>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</si>
  <si>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</si>
  <si>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</si>
  <si>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</si>
  <si>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</si>
  <si>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</si>
  <si>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</si>
  <si>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</si>
  <si>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</si>
  <si>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</si>
  <si>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</si>
  <si>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</si>
  <si>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</si>
  <si>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</si>
  <si>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</si>
  <si>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</si>
  <si>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</si>
  <si>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</si>
  <si>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</si>
  <si>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</si>
  <si>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</si>
  <si>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</si>
  <si>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</si>
  <si>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</si>
  <si>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</si>
  <si>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</si>
  <si>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</si>
  <si>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</si>
  <si>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</si>
  <si>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</si>
  <si>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</si>
  <si>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</si>
  <si>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</si>
  <si>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</si>
  <si>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</si>
  <si>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</si>
  <si>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</si>
  <si>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</si>
  <si>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</si>
  <si>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</si>
  <si>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</si>
  <si>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</si>
  <si>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</si>
  <si>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</si>
  <si>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</si>
  <si>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</si>
  <si>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</si>
  <si>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</si>
  <si>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</si>
  <si>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</si>
  <si>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</si>
  <si>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</si>
  <si>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</si>
  <si>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</si>
  <si>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</si>
  <si>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</si>
  <si>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</si>
  <si>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</si>
  <si>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</si>
  <si>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</si>
  <si>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</si>
  <si>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</si>
  <si>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</si>
  <si>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</si>
  <si>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</si>
  <si>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</si>
  <si>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</si>
  <si>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</si>
  <si>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</si>
  <si>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</si>
  <si>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</si>
  <si>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</si>
  <si>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</si>
  <si>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</si>
  <si>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</si>
  <si>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</si>
  <si>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</si>
  <si>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</si>
  <si>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</si>
  <si>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</si>
  <si>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</si>
  <si>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</si>
  <si>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</si>
  <si>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</si>
  <si>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</si>
  <si>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</si>
  <si>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</si>
  <si>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</si>
  <si>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</si>
  <si>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</si>
  <si>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</si>
  <si>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</si>
  <si>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</si>
  <si>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</si>
  <si>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</si>
  <si>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</si>
  <si>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</si>
  <si>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</si>
  <si>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</si>
  <si>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</si>
  <si>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</si>
  <si>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</si>
  <si>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</si>
  <si>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</si>
  <si>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</si>
  <si>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</si>
  <si>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</si>
  <si>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</si>
  <si>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</si>
  <si>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</si>
  <si>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</si>
  <si>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</si>
  <si>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</si>
  <si>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</si>
  <si>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</si>
  <si>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</si>
  <si>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</si>
  <si>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</si>
  <si>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</si>
  <si>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</si>
  <si>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</si>
  <si>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</si>
  <si>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</si>
  <si>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</si>
  <si>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</si>
  <si>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</si>
  <si>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</si>
  <si>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</si>
  <si>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</si>
  <si>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</si>
  <si>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</si>
  <si>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</si>
  <si>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</si>
  <si>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</si>
  <si>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</si>
  <si>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</si>
  <si>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</si>
  <si>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</si>
  <si>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</si>
  <si>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</si>
  <si>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</si>
  <si>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</si>
  <si>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</si>
  <si>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</si>
  <si>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</si>
  <si>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</si>
  <si>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</si>
  <si>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</si>
  <si>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</si>
  <si>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</si>
  <si>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</si>
  <si>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</si>
  <si>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</si>
  <si>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</si>
  <si>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</si>
  <si>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</si>
  <si>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</si>
  <si>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</si>
  <si>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</si>
  <si>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</si>
  <si>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</si>
  <si>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</si>
  <si>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</si>
  <si>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</si>
  <si>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</si>
  <si>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</si>
  <si>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</si>
  <si>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</si>
  <si>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</si>
  <si>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</si>
  <si>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</si>
  <si>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</si>
  <si>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</si>
  <si>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</si>
  <si>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</si>
  <si>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</si>
  <si>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</si>
  <si>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</si>
  <si>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</si>
  <si>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</si>
  <si>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</si>
  <si>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</si>
  <si>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</si>
  <si>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</si>
  <si>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</si>
  <si>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</si>
  <si>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</si>
  <si>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</si>
  <si>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</si>
  <si>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</si>
  <si>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</si>
  <si>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</si>
  <si>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</si>
  <si>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</si>
  <si>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</si>
  <si>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</si>
  <si>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</si>
  <si>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</si>
  <si>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</si>
  <si>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</si>
  <si>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</si>
  <si>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</si>
  <si>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</si>
  <si>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</si>
  <si>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</si>
  <si>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</si>
  <si>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</si>
  <si>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</si>
  <si>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</si>
  <si>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</si>
  <si>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</si>
  <si>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</si>
  <si>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</si>
  <si>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</si>
  <si>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</si>
  <si>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</si>
  <si>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</si>
  <si>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</si>
  <si>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</si>
  <si>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</si>
  <si>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</si>
  <si>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</si>
  <si>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</si>
  <si>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</si>
  <si>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</si>
  <si>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</si>
  <si>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</si>
  <si>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</si>
  <si>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</si>
  <si>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</si>
  <si>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</si>
  <si>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</si>
  <si>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</si>
  <si>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</si>
  <si>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</si>
  <si>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</si>
  <si>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</si>
  <si>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</si>
  <si>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</si>
  <si>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</si>
  <si>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</si>
  <si>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</si>
  <si>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</si>
  <si>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</si>
  <si>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</si>
  <si>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</si>
  <si>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</si>
  <si>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</si>
  <si>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</si>
  <si>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</si>
  <si>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</si>
  <si>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</si>
  <si>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</si>
  <si>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</si>
  <si>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</si>
  <si>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</si>
  <si>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</si>
  <si>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</si>
  <si>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</si>
  <si>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</si>
  <si>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</si>
  <si>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</si>
  <si>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</si>
  <si>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</si>
  <si>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</si>
  <si>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</si>
  <si>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</si>
  <si>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</si>
  <si>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</si>
  <si>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</si>
  <si>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</si>
  <si>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</si>
  <si>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</si>
  <si>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</si>
  <si>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</si>
  <si>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</si>
  <si>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</si>
  <si>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</si>
  <si>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</si>
  <si>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</si>
  <si>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</si>
  <si>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</si>
  <si>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</si>
  <si>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</si>
  <si>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</si>
  <si>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</si>
  <si>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</si>
  <si>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</si>
  <si>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</si>
  <si>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</si>
  <si>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</si>
  <si>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</si>
  <si>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</si>
  <si>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</si>
  <si>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</si>
  <si>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</si>
  <si>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</si>
  <si>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</si>
  <si>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</si>
  <si>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</si>
  <si>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</si>
  <si>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</si>
  <si>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</si>
  <si>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</si>
  <si>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</si>
  <si>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</si>
  <si>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</si>
  <si>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</si>
  <si>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</si>
  <si>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</si>
  <si>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</si>
  <si>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</si>
  <si>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</si>
  <si>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</si>
  <si>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</si>
  <si>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</si>
  <si>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</si>
  <si>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</si>
  <si>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</si>
  <si>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</si>
  <si>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</si>
  <si>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</si>
  <si>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</si>
  <si>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</si>
  <si>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</si>
  <si>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</si>
  <si>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</si>
  <si>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</si>
  <si>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</si>
  <si>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</si>
  <si>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</si>
  <si>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</si>
  <si>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</si>
  <si>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</si>
  <si>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</si>
  <si>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</si>
  <si>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</si>
  <si>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</si>
  <si>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</si>
  <si>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</si>
  <si>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</si>
  <si>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</si>
  <si>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</si>
  <si>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</si>
  <si>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</si>
  <si>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</si>
  <si>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</si>
  <si>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</si>
  <si>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</si>
  <si>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</si>
  <si>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</si>
  <si>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</si>
  <si>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</si>
  <si>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</si>
  <si>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</si>
  <si>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</si>
  <si>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</si>
  <si>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</si>
  <si>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</si>
  <si>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</si>
  <si>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</si>
  <si>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</si>
  <si>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</si>
  <si>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</si>
  <si>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</si>
  <si>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</si>
  <si>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</si>
  <si>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</si>
  <si>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</si>
  <si>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</si>
  <si>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</si>
  <si>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</si>
  <si>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</si>
  <si>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</si>
  <si>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</si>
  <si>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</si>
  <si>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</si>
  <si>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</si>
  <si>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</si>
  <si>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</si>
  <si>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</si>
  <si>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</si>
  <si>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</si>
  <si>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</si>
  <si>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</si>
  <si>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</si>
  <si>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</si>
  <si>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</si>
  <si>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</si>
  <si>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</si>
  <si>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</si>
  <si>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</si>
  <si>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</si>
  <si>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</si>
  <si>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</si>
  <si>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</si>
  <si>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</si>
  <si>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</si>
  <si>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</si>
  <si>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</si>
  <si>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</si>
  <si>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</si>
  <si>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</si>
  <si>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</si>
  <si>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</si>
  <si>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</si>
  <si>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</si>
  <si>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</si>
  <si>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</si>
  <si>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</si>
  <si>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</si>
  <si>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</si>
  <si>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</si>
  <si>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</si>
  <si>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</si>
  <si>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</si>
  <si>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</si>
  <si>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</si>
  <si>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</si>
  <si>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</si>
  <si>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</si>
  <si>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</si>
  <si>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</si>
  <si>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</si>
  <si>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</si>
  <si>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</si>
  <si>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</si>
  <si>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</si>
  <si>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</si>
  <si>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</si>
  <si>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</si>
  <si>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</si>
  <si>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</si>
  <si>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</si>
  <si>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</si>
  <si>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</si>
  <si>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</si>
  <si>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</si>
  <si>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</si>
  <si>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</si>
  <si>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</si>
  <si>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</si>
  <si>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</si>
  <si>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</si>
  <si>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</si>
  <si>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</si>
  <si>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</si>
  <si>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</si>
  <si>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</si>
  <si>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</si>
  <si>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</si>
  <si>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</si>
  <si>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</si>
  <si>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</si>
  <si>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</si>
  <si>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</si>
  <si>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</si>
  <si>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</si>
  <si>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</si>
  <si>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</si>
  <si>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</si>
  <si>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</si>
  <si>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</si>
  <si>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</si>
  <si>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</si>
  <si>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</si>
  <si>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</si>
  <si>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</si>
  <si>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</si>
  <si>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</si>
  <si>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</si>
  <si>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</si>
  <si>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</si>
  <si>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</si>
  <si>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</si>
  <si>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</si>
  <si>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</si>
  <si>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</si>
  <si>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</si>
  <si>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</si>
  <si>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</si>
  <si>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</si>
  <si>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</si>
  <si>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</si>
  <si>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</si>
  <si>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</si>
  <si>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</si>
  <si>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</si>
  <si>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</si>
  <si>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</si>
  <si>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</si>
  <si>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</si>
  <si>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</si>
  <si>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</si>
  <si>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</si>
  <si>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</si>
  <si>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</si>
  <si>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</si>
  <si>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</si>
  <si>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</si>
  <si>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</si>
  <si>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</si>
  <si>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</si>
  <si>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</si>
  <si>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</si>
  <si>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</si>
  <si>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</si>
  <si>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</si>
  <si>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</si>
  <si>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</si>
  <si>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</si>
  <si>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</si>
  <si>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</si>
  <si>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</si>
  <si>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</si>
  <si>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</si>
  <si>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</si>
  <si>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</si>
  <si>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</si>
  <si>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</si>
  <si>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</si>
  <si>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</si>
  <si>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</si>
  <si>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</si>
  <si>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</si>
  <si>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</si>
  <si>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</si>
  <si>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</si>
  <si>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</si>
  <si>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</si>
  <si>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</si>
  <si>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</si>
  <si>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</si>
  <si>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</si>
  <si>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</si>
  <si>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</si>
  <si>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</si>
  <si>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</si>
  <si>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</si>
  <si>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</si>
  <si>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</si>
  <si>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</si>
  <si>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</si>
  <si>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</si>
  <si>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</si>
  <si>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</si>
  <si>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</si>
  <si>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</si>
  <si>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</si>
  <si>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</si>
  <si>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</si>
  <si>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</si>
  <si>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</si>
  <si>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</si>
  <si>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</si>
  <si>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</si>
  <si>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</si>
  <si>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</si>
  <si>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</si>
  <si>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</si>
  <si>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</si>
  <si>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</si>
  <si>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</si>
  <si>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</si>
  <si>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</si>
  <si>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</si>
  <si>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</si>
  <si>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</si>
  <si>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</si>
  <si>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</si>
  <si>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</si>
  <si>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</si>
  <si>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</si>
  <si>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</si>
  <si>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</si>
  <si>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</si>
  <si>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</si>
  <si>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</si>
  <si>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</si>
  <si>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</si>
  <si>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</si>
  <si>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</si>
  <si>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</si>
  <si>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</si>
  <si>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</si>
  <si>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</si>
  <si>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</si>
  <si>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</si>
  <si>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</si>
  <si>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</si>
  <si>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</si>
  <si>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</si>
  <si>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</si>
  <si>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</si>
  <si>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</si>
  <si>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</si>
  <si>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</si>
  <si>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</si>
  <si>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</si>
  <si>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</si>
  <si>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</si>
  <si>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</si>
  <si>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</si>
  <si>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</si>
  <si>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</si>
  <si>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</si>
  <si>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</si>
  <si>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</si>
  <si>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</si>
  <si>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</si>
  <si>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</si>
  <si>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</si>
  <si>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</si>
  <si>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</si>
  <si>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</si>
  <si>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</si>
  <si>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</si>
  <si>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</si>
  <si>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</si>
  <si>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</si>
  <si>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</si>
  <si>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</si>
  <si>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</si>
  <si>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</si>
  <si>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</si>
  <si>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</si>
  <si>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</si>
  <si>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</si>
  <si>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</si>
  <si>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</si>
  <si>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</si>
  <si>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</si>
  <si>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</si>
  <si>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</si>
  <si>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</si>
  <si>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</si>
  <si>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</si>
  <si>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</si>
  <si>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</si>
  <si>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</si>
  <si>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</si>
  <si>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</si>
  <si>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</si>
  <si>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</si>
  <si>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</si>
  <si>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</si>
  <si>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</si>
  <si>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</si>
  <si>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</si>
  <si>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</si>
  <si>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</si>
  <si>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</si>
  <si>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</si>
  <si>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</si>
  <si>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</si>
  <si>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</si>
  <si>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</si>
  <si>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</si>
  <si>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</si>
  <si>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</si>
  <si>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</si>
  <si>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</si>
  <si>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</si>
  <si>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</si>
  <si>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</si>
  <si>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</si>
  <si>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</si>
  <si>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</si>
  <si>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</si>
  <si>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</si>
  <si>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</si>
  <si>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</si>
  <si>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</si>
  <si>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</si>
  <si>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</si>
  <si>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</si>
  <si>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</si>
  <si>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</si>
  <si>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</si>
  <si>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</si>
  <si>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</si>
  <si>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</si>
  <si>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</si>
  <si>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</si>
  <si>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</si>
  <si>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</si>
  <si>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</si>
  <si>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</si>
  <si>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</si>
  <si>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</si>
  <si>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</si>
  <si>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</si>
  <si>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</si>
  <si>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</si>
  <si>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</si>
  <si>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</si>
  <si>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</si>
  <si>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</si>
  <si>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</si>
  <si>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</si>
  <si>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</si>
  <si>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</si>
  <si>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</si>
  <si>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</si>
  <si>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</si>
  <si>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</si>
  <si>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</si>
  <si>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</si>
  <si>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</si>
  <si>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</si>
  <si>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</si>
  <si>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</si>
  <si>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</si>
  <si>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</si>
  <si>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</si>
  <si>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</si>
  <si>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</si>
  <si>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</si>
  <si>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</si>
  <si>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</si>
  <si>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</si>
  <si>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</si>
  <si>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</si>
  <si>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</si>
  <si>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</si>
  <si>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</si>
  <si>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</si>
  <si>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</si>
  <si>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</si>
  <si>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</si>
  <si>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</si>
  <si>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</si>
  <si>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</si>
  <si>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</si>
  <si>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</si>
  <si>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</si>
  <si>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</si>
  <si>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</si>
  <si>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</si>
  <si>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</si>
  <si>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</si>
  <si>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</si>
  <si>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</si>
  <si>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</si>
  <si>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</si>
  <si>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</si>
  <si>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</si>
  <si>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</si>
  <si>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</si>
  <si>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</si>
  <si>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</si>
  <si>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</si>
  <si>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</si>
  <si>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</si>
  <si>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</si>
  <si>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</si>
  <si>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</si>
  <si>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</si>
  <si>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</si>
  <si>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</si>
  <si>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</si>
  <si>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</si>
  <si>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</si>
  <si>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</si>
  <si>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</si>
  <si>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</si>
  <si>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</si>
  <si>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</si>
  <si>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</si>
  <si>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</si>
  <si>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</si>
  <si>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</si>
  <si>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</si>
  <si>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</si>
  <si>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</si>
  <si>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</si>
  <si>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</si>
  <si>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</si>
  <si>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</si>
  <si>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</si>
  <si>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</si>
  <si>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</si>
  <si>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</si>
  <si>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</si>
  <si>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</si>
  <si>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</si>
  <si>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</si>
  <si>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</si>
  <si>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</si>
  <si>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</si>
  <si>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</si>
  <si>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</si>
  <si>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</si>
  <si>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</si>
  <si>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</si>
  <si>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</si>
  <si>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</si>
  <si>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</si>
  <si>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</si>
  <si>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</si>
  <si>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</si>
  <si>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</si>
  <si>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</si>
  <si>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</si>
  <si>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</si>
  <si>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</si>
  <si>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</si>
  <si>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</si>
  <si>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</si>
  <si>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</si>
  <si>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</si>
  <si>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</si>
  <si>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</si>
  <si>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</si>
  <si>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</si>
  <si>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</si>
  <si>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</si>
  <si>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</si>
  <si>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</si>
  <si>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</si>
  <si>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</si>
  <si>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</si>
  <si>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</si>
  <si>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</si>
  <si>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</si>
  <si>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</si>
  <si>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</si>
  <si>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</si>
  <si>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</si>
  <si>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</si>
  <si>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</si>
  <si>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</si>
  <si>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</si>
  <si>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</si>
  <si>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</si>
  <si>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</si>
  <si>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</si>
  <si>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</si>
  <si>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</si>
  <si>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</si>
  <si>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</si>
  <si>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</si>
  <si>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</si>
  <si>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</si>
  <si>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</si>
  <si>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</si>
  <si>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</si>
  <si>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</si>
  <si>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</si>
  <si>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</si>
  <si>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</si>
  <si>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</si>
  <si>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</si>
  <si>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</si>
  <si>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</si>
  <si>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</si>
  <si>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</si>
  <si>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</si>
  <si>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</si>
  <si>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</si>
  <si>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</si>
  <si>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</si>
  <si>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</si>
  <si>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</si>
  <si>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</si>
  <si>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</si>
  <si>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</si>
  <si>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</si>
  <si>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</si>
  <si>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</si>
  <si>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</si>
  <si>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</si>
  <si>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</si>
  <si>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</si>
  <si>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</si>
  <si>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</si>
  <si>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</si>
  <si>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</si>
  <si>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</si>
  <si>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</si>
  <si>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</si>
  <si>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</si>
  <si>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</si>
  <si>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</si>
  <si>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</si>
  <si>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</si>
  <si>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</si>
  <si>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</si>
  <si>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</si>
  <si>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</si>
  <si>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</si>
  <si>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</si>
  <si>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</si>
  <si>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</si>
  <si>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</si>
  <si>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</si>
  <si>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</si>
  <si>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</si>
  <si>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</si>
  <si>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</si>
  <si>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</si>
  <si>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</si>
  <si>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</si>
  <si>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</si>
  <si>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</si>
  <si>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</si>
  <si>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</si>
  <si>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</si>
  <si>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</si>
  <si>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</si>
  <si>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</si>
  <si>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</si>
  <si>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</si>
  <si>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</si>
  <si>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</si>
  <si>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</si>
  <si>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</si>
  <si>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</si>
  <si>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</si>
  <si>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</si>
  <si>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</si>
  <si>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</si>
  <si>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</si>
  <si>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</si>
  <si>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</si>
  <si>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</si>
  <si>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</si>
  <si>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</si>
  <si>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</si>
  <si>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</si>
  <si>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</si>
  <si>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</si>
  <si>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</si>
  <si>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</si>
  <si>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</si>
  <si>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</si>
  <si>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</si>
  <si>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</si>
  <si>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</si>
  <si>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</si>
  <si>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</si>
  <si>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</si>
  <si>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</si>
  <si>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</si>
  <si>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</si>
  <si>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</si>
  <si>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</si>
  <si>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</si>
  <si>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</si>
  <si>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</si>
  <si>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</si>
  <si>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</si>
  <si>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</si>
  <si>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</si>
  <si>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</si>
  <si>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</si>
  <si>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</si>
  <si>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</si>
  <si>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</si>
  <si>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</si>
  <si>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</si>
  <si>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</si>
  <si>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</si>
  <si>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</si>
  <si>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</si>
  <si>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</si>
  <si>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</si>
  <si>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</si>
  <si>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</si>
  <si>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</si>
  <si>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</si>
  <si>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</si>
  <si>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</si>
  <si>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</si>
  <si>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</si>
  <si>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</si>
  <si>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</si>
  <si>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</si>
  <si>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</si>
  <si>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</si>
  <si>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</si>
  <si>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</si>
  <si>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</si>
  <si>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</si>
  <si>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</si>
  <si>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</si>
  <si>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</si>
  <si>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</si>
  <si>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</si>
  <si>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</si>
  <si>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</si>
  <si>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</si>
  <si>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</si>
  <si>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</si>
  <si>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</si>
  <si>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</si>
  <si>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</si>
  <si>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</si>
  <si>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</si>
  <si>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</si>
  <si>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</si>
  <si>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</si>
  <si>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</si>
  <si>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</si>
  <si>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</si>
  <si>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</si>
  <si>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</si>
  <si>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</si>
  <si>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</si>
  <si>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</si>
  <si>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</si>
  <si>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</si>
  <si>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</si>
  <si>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</si>
  <si>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</si>
  <si>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</si>
  <si>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</si>
  <si>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</si>
  <si>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</si>
  <si>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</si>
  <si>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</si>
  <si>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</si>
  <si>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</si>
  <si>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</si>
  <si>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</si>
  <si>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</si>
  <si>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</si>
  <si>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</si>
  <si>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</si>
  <si>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</si>
  <si>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</si>
  <si>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</si>
  <si>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</si>
  <si>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</si>
  <si>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</si>
  <si>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</si>
  <si>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</si>
  <si>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</si>
  <si>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</si>
  <si>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</si>
  <si>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</si>
  <si>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</si>
  <si>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</si>
  <si>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</si>
  <si>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</si>
  <si>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</si>
  <si>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</si>
  <si>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</si>
  <si>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</si>
  <si>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</si>
  <si>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</si>
  <si>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</si>
  <si>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</si>
  <si>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</si>
  <si>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</si>
  <si>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</si>
  <si>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</si>
  <si>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</si>
  <si>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</si>
  <si>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</si>
  <si>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</si>
  <si>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</si>
  <si>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</si>
  <si>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</si>
  <si>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</si>
  <si>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</si>
  <si>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</si>
  <si>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</si>
  <si>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</si>
  <si>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</si>
  <si>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</si>
  <si>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</si>
  <si>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</si>
  <si>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</si>
  <si>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</si>
  <si>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</si>
  <si>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</si>
  <si>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</si>
  <si>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</si>
  <si>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</si>
  <si>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</si>
  <si>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</si>
  <si>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</si>
  <si>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</si>
  <si>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</si>
  <si>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</si>
  <si>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</si>
  <si>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</si>
  <si>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</si>
  <si>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</si>
  <si>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</si>
  <si>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</si>
  <si>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</si>
  <si>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</si>
  <si>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</si>
  <si>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</si>
  <si>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</si>
  <si>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</si>
  <si>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</si>
  <si>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</si>
  <si>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</si>
  <si>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</si>
  <si>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</si>
  <si>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</si>
  <si>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</si>
  <si>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</si>
  <si>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</si>
  <si>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</si>
  <si>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</si>
  <si>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</si>
  <si>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</si>
  <si>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</si>
  <si>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</si>
  <si>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</si>
  <si>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</si>
  <si>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</si>
  <si>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</si>
  <si>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</si>
  <si>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</si>
  <si>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</si>
  <si>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</si>
  <si>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</si>
  <si>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</si>
  <si>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</si>
  <si>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</si>
  <si>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</si>
  <si>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</si>
  <si>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</si>
  <si>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</si>
  <si>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</si>
  <si>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</si>
  <si>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</si>
  <si>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</si>
  <si>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</si>
  <si>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</si>
  <si>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</si>
  <si>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</si>
  <si>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</si>
  <si>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</si>
  <si>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</si>
  <si>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</si>
  <si>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</si>
  <si>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</si>
  <si>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</si>
  <si>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</si>
  <si>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</si>
  <si>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</si>
  <si>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</si>
  <si>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</si>
  <si>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</si>
  <si>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</si>
  <si>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</si>
  <si>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</si>
  <si>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</si>
  <si>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</si>
  <si>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</si>
  <si>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</si>
  <si>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</si>
  <si>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</si>
  <si>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</si>
  <si>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</si>
  <si>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</si>
  <si>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</si>
  <si>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</si>
  <si>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</si>
  <si>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</si>
  <si>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</si>
  <si>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</si>
  <si>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</si>
  <si>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</si>
  <si>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</si>
  <si>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</si>
  <si>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</si>
  <si>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</si>
  <si>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</si>
  <si>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</si>
  <si>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</si>
  <si>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</si>
  <si>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</si>
  <si>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</si>
  <si>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</si>
  <si>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</si>
  <si>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</si>
  <si>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</si>
  <si>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</si>
  <si>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</si>
  <si>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</si>
  <si>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</si>
  <si>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</si>
  <si>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</si>
  <si>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</si>
  <si>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</si>
  <si>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</si>
  <si>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</si>
  <si>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</si>
  <si>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</si>
  <si>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</si>
  <si>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</si>
  <si>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</si>
  <si>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</si>
  <si>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</si>
  <si>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</si>
  <si>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</si>
  <si>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</si>
  <si>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</si>
  <si>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</si>
  <si>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</si>
  <si>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</si>
  <si>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</si>
  <si>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</si>
  <si>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</si>
  <si>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</si>
  <si>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</si>
  <si>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</si>
  <si>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</si>
  <si>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</si>
  <si>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</si>
  <si>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</si>
  <si>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</si>
  <si>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</si>
  <si>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</si>
  <si>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</si>
  <si>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</si>
  <si>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</si>
  <si>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</si>
  <si>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</si>
  <si>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</si>
  <si>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</si>
  <si>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</si>
  <si>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</si>
  <si>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</si>
  <si>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</si>
  <si>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</si>
  <si>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</si>
  <si>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</si>
  <si>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</si>
  <si>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</si>
  <si>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</si>
  <si>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</si>
  <si>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</si>
  <si>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</si>
  <si>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</si>
  <si>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</si>
  <si>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</si>
  <si>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</si>
  <si>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</si>
  <si>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</si>
  <si>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</si>
  <si>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</si>
  <si>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</si>
  <si>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</si>
  <si>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</si>
  <si>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</si>
  <si>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</si>
  <si>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</si>
  <si>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</si>
  <si>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</si>
  <si>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</si>
  <si>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</si>
  <si>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</si>
  <si>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</si>
  <si>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</si>
  <si>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</si>
  <si>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</si>
  <si>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</si>
  <si>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</si>
  <si>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</si>
  <si>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</si>
  <si>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</si>
  <si>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</si>
  <si>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</si>
  <si>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</si>
  <si>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</si>
  <si>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</si>
  <si>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</si>
  <si>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</si>
  <si>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</si>
  <si>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</si>
  <si>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</si>
  <si>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</si>
  <si>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</si>
  <si>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</si>
  <si>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</si>
  <si>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</si>
  <si>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</si>
  <si>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</si>
  <si>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</si>
  <si>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</si>
  <si>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</si>
  <si>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</si>
  <si>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</si>
  <si>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</si>
  <si>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</si>
  <si>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</si>
  <si>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</si>
  <si>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</si>
  <si>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</si>
  <si>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</si>
  <si>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</si>
  <si>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</si>
  <si>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</si>
  <si>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</si>
  <si>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</si>
  <si>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</si>
  <si>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</si>
  <si>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</si>
  <si>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</si>
  <si>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</si>
  <si>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</si>
  <si>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</si>
  <si>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</si>
  <si>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</si>
  <si>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</si>
  <si>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</si>
  <si>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</si>
  <si>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</si>
  <si>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</si>
  <si>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</si>
  <si>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</si>
  <si>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</si>
  <si>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</si>
  <si>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</si>
  <si>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</si>
  <si>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</si>
  <si>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</si>
  <si>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</si>
  <si>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</si>
  <si>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</si>
  <si>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</si>
  <si>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</si>
  <si>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</si>
  <si>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</si>
  <si>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</si>
  <si>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</si>
  <si>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</si>
  <si>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</si>
  <si>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</si>
  <si>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</si>
  <si>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</si>
  <si>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</si>
  <si>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</si>
  <si>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</si>
  <si>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</si>
  <si>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</si>
  <si>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</si>
  <si>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</si>
  <si>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</si>
  <si>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</si>
  <si>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</si>
  <si>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</si>
  <si>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</si>
  <si>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</si>
  <si>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</si>
  <si>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</si>
  <si>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</si>
  <si>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</si>
  <si>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</si>
  <si>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</si>
  <si>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</si>
  <si>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</si>
  <si>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</si>
  <si>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</si>
  <si>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</si>
  <si>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</si>
  <si>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</si>
  <si>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</si>
  <si>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</si>
  <si>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</si>
  <si>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</si>
  <si>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</si>
  <si>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</si>
  <si>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</si>
  <si>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</si>
  <si>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</si>
  <si>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</si>
  <si>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</si>
  <si>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</si>
  <si>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</si>
  <si>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</si>
  <si>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</si>
  <si>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</si>
  <si>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</si>
  <si>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</si>
  <si>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</si>
  <si>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</si>
  <si>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</si>
  <si>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</si>
  <si>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</si>
  <si>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</si>
  <si>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</si>
  <si>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</si>
  <si>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</si>
  <si>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</si>
  <si>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</si>
  <si>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</si>
  <si>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</si>
  <si>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</si>
  <si>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</si>
  <si>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</si>
  <si>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</si>
  <si>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</si>
  <si>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</si>
  <si>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</si>
  <si>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</si>
  <si>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</si>
  <si>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</si>
  <si>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</si>
  <si>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</si>
  <si>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</si>
  <si>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</si>
  <si>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</si>
  <si>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</si>
  <si>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</si>
  <si>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</si>
  <si>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</si>
  <si>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</si>
  <si>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</si>
  <si>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</si>
  <si>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</si>
  <si>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</si>
  <si>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</si>
  <si>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</si>
  <si>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</si>
  <si>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</si>
  <si>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</si>
  <si>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</si>
  <si>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</si>
  <si>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</si>
  <si>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</si>
  <si>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</si>
  <si>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</si>
  <si>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</si>
  <si>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</si>
  <si>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</si>
  <si>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</si>
  <si>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</si>
  <si>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</si>
  <si>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</si>
  <si>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</si>
  <si>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</si>
  <si>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</si>
  <si>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</si>
  <si>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</si>
  <si>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</si>
  <si>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</si>
  <si>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</si>
  <si>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</si>
  <si>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</si>
  <si>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</si>
  <si>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</si>
  <si>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</si>
  <si>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</si>
  <si>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</si>
  <si>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</si>
  <si>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</si>
  <si>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</si>
  <si>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</si>
  <si>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</si>
  <si>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</si>
  <si>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</si>
  <si>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</si>
  <si>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</si>
  <si>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</si>
  <si>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</si>
  <si>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</si>
  <si>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</si>
  <si>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</si>
  <si>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</si>
  <si>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</si>
  <si>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</si>
  <si>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</si>
  <si>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</si>
  <si>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</si>
  <si>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</si>
  <si>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</si>
  <si>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</si>
  <si>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</si>
  <si>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</si>
  <si>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</si>
  <si>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</si>
  <si>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</si>
  <si>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</si>
  <si>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</si>
  <si>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</si>
  <si>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</si>
  <si>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</si>
  <si>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</si>
  <si>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</si>
  <si>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</si>
  <si>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</si>
  <si>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</si>
  <si>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</si>
  <si>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</si>
  <si>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</si>
  <si>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</si>
  <si>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</si>
  <si>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</si>
  <si>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</si>
  <si>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</si>
  <si>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</si>
  <si>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</si>
  <si>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</si>
  <si>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</si>
  <si>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</si>
  <si>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</si>
  <si>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</si>
  <si>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</si>
  <si>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</si>
  <si>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</si>
  <si>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</si>
  <si>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</si>
  <si>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</si>
  <si>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</si>
  <si>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</si>
  <si>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</si>
  <si>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</si>
  <si>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</si>
  <si>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</si>
  <si>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</si>
  <si>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</si>
  <si>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</si>
  <si>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</si>
  <si>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</si>
  <si>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</si>
  <si>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</si>
  <si>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</si>
  <si>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</si>
  <si>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</si>
  <si>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</si>
  <si>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</si>
  <si>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</si>
  <si>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</si>
  <si>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</si>
  <si>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</si>
  <si>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</si>
  <si>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</si>
  <si>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</si>
  <si>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</si>
  <si>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</si>
  <si>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</si>
  <si>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</si>
  <si>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</si>
  <si>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</si>
  <si>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</si>
  <si>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</si>
  <si>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</si>
  <si>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</si>
  <si>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</si>
  <si>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</si>
  <si>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</si>
  <si>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</si>
  <si>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</si>
  <si>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</si>
  <si>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</si>
  <si>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</si>
  <si>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</si>
  <si>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</si>
  <si>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</si>
  <si>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</si>
  <si>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</si>
  <si>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</si>
  <si>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</si>
  <si>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</si>
  <si>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</si>
  <si>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</si>
  <si>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</si>
  <si>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</si>
  <si>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</si>
  <si>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</si>
  <si>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</si>
  <si>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</si>
  <si>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</si>
  <si>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</si>
  <si>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</si>
  <si>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</si>
  <si>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</si>
  <si>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</si>
  <si>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</si>
  <si>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</si>
  <si>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</si>
  <si>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</si>
  <si>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</si>
  <si>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</si>
  <si>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</si>
  <si>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</si>
  <si>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</si>
  <si>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</si>
  <si>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</si>
  <si>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</si>
  <si>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</si>
  <si>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</si>
  <si>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</si>
  <si>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</si>
  <si>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</si>
  <si>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</si>
  <si>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</si>
  <si>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</si>
  <si>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</si>
  <si>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</si>
  <si>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</si>
  <si>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</si>
  <si>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</si>
  <si>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</si>
  <si>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</si>
  <si>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</si>
  <si>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</si>
  <si>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</si>
  <si>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</si>
  <si>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</si>
  <si>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</si>
  <si>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</si>
  <si>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</si>
  <si>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</si>
  <si>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</si>
  <si>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</si>
  <si>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</si>
  <si>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</si>
  <si>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</si>
  <si>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</si>
  <si>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</si>
  <si>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</si>
  <si>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</si>
  <si>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</si>
  <si>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</si>
  <si>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</si>
  <si>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</si>
  <si>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</si>
  <si>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</si>
  <si>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</si>
  <si>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</si>
  <si>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</si>
  <si>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</si>
  <si>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</si>
  <si>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</si>
  <si>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</si>
  <si>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</si>
  <si>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</si>
  <si>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</si>
  <si>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</si>
  <si>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</si>
  <si>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</si>
  <si>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</si>
  <si>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</si>
  <si>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</si>
  <si>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</si>
  <si>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</si>
  <si>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</si>
  <si>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</si>
  <si>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</si>
  <si>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</si>
  <si>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</si>
  <si>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</si>
  <si>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</si>
  <si>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</si>
  <si>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</si>
  <si>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</si>
  <si>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</si>
  <si>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</si>
  <si>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</si>
  <si>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</si>
  <si>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</si>
  <si>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</si>
  <si>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</si>
  <si>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</si>
  <si>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</si>
  <si>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</si>
  <si>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</si>
  <si>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</si>
  <si>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</si>
  <si>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</si>
  <si>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</si>
  <si>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</si>
  <si>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</si>
  <si>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</si>
  <si>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</si>
  <si>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</si>
  <si>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</si>
  <si>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</si>
  <si>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</si>
  <si>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</si>
  <si>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</si>
  <si>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</si>
  <si>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</si>
  <si>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</si>
  <si>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</si>
  <si>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</si>
  <si>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</si>
  <si>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</si>
  <si>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</si>
  <si>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</si>
  <si>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</si>
  <si>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</si>
  <si>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</si>
  <si>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</si>
  <si>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</si>
  <si>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</si>
  <si>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</si>
  <si>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</si>
  <si>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</si>
  <si>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</si>
  <si>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</si>
  <si>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</si>
  <si>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</si>
  <si>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</si>
  <si>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</si>
  <si>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</si>
  <si>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</si>
  <si>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</si>
  <si>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</si>
  <si>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</si>
  <si>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</si>
  <si>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</si>
  <si>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</si>
  <si>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</si>
  <si>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</si>
  <si>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</si>
  <si>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</si>
  <si>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</si>
  <si>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</si>
  <si>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</si>
  <si>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</si>
  <si>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</si>
  <si>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</si>
  <si>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</si>
  <si>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</si>
  <si>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</si>
  <si>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</si>
  <si>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</si>
  <si>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</si>
  <si>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</si>
  <si>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</si>
  <si>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</si>
  <si>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</si>
  <si>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</si>
  <si>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</si>
  <si>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</si>
  <si>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</si>
  <si>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</si>
  <si>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</si>
  <si>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</si>
  <si>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</si>
  <si>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</si>
  <si>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</si>
  <si>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</si>
  <si>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</si>
  <si>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</si>
  <si>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</si>
  <si>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</si>
  <si>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</si>
  <si>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</si>
  <si>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</si>
  <si>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</si>
  <si>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</si>
  <si>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</si>
  <si>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</si>
  <si>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</si>
  <si>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</si>
  <si>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</si>
  <si>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</si>
  <si>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</si>
  <si>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</si>
  <si>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</si>
  <si>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</si>
  <si>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</si>
  <si>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</si>
  <si>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</si>
  <si>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</si>
  <si>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</si>
  <si>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</si>
  <si>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</si>
  <si>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</si>
  <si>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</si>
  <si>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</si>
  <si>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</si>
  <si>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</si>
  <si>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</si>
  <si>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</si>
  <si>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</si>
  <si>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</si>
  <si>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</si>
  <si>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</si>
  <si>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</si>
  <si>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</si>
  <si>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</si>
  <si>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</si>
  <si>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</si>
  <si>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</si>
  <si>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</si>
  <si>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</si>
  <si>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</si>
  <si>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</si>
  <si>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</si>
  <si>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</si>
  <si>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</si>
  <si>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</si>
  <si>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</si>
  <si>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</si>
  <si>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</si>
  <si>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</si>
  <si>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</si>
  <si>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</si>
  <si>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</si>
  <si>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</si>
  <si>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</si>
  <si>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</si>
  <si>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</si>
  <si>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</si>
  <si>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</si>
  <si>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</si>
  <si>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</si>
  <si>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</si>
  <si>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</si>
  <si>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</si>
  <si>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</si>
  <si>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</si>
  <si>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</si>
  <si>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</si>
  <si>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</si>
  <si>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</si>
  <si>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</si>
  <si>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</si>
  <si>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</si>
  <si>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</si>
  <si>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</si>
  <si>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</si>
  <si>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</si>
  <si>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</si>
  <si>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</si>
  <si>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</si>
  <si>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</si>
  <si>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</si>
  <si>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</si>
  <si>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</si>
  <si>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</si>
  <si>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</si>
  <si>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</si>
  <si>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</si>
  <si>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</si>
  <si>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</si>
  <si>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</si>
  <si>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</si>
  <si>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</si>
  <si>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</si>
  <si>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</si>
  <si>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</si>
  <si>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</si>
  <si>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</si>
  <si>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</si>
  <si>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</si>
  <si>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</si>
  <si>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</si>
  <si>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</si>
  <si>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</si>
  <si>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</si>
  <si>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</si>
  <si>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</si>
  <si>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</si>
  <si>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</si>
  <si>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</si>
  <si>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</si>
  <si>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</si>
  <si>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</si>
  <si>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</si>
  <si>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</si>
  <si>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</si>
  <si>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</si>
  <si>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</si>
  <si>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</si>
  <si>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</si>
  <si>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</si>
  <si>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</si>
  <si>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</si>
  <si>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</si>
  <si>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</si>
  <si>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</si>
  <si>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</si>
  <si>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</si>
  <si>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</si>
  <si>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</si>
  <si>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</si>
  <si>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</si>
  <si>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</si>
  <si>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</si>
  <si>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</si>
  <si>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</si>
  <si>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</si>
  <si>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</si>
  <si>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</si>
  <si>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</si>
  <si>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</si>
  <si>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</si>
  <si>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</si>
  <si>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</si>
  <si>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</si>
  <si>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</si>
  <si>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</si>
  <si>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</si>
  <si>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</si>
  <si>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</si>
  <si>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</si>
  <si>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</si>
  <si>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</si>
  <si>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</si>
  <si>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</si>
  <si>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</si>
  <si>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</si>
  <si>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</si>
  <si>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</si>
  <si>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</si>
  <si>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</si>
  <si>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</si>
  <si>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</si>
  <si>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</si>
  <si>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</si>
  <si>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</si>
  <si>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</si>
  <si>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</si>
  <si>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</si>
  <si>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</si>
  <si>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</si>
  <si>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</si>
  <si>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</si>
  <si>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</si>
  <si>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</si>
  <si>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</si>
  <si>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</si>
  <si>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</si>
  <si>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</si>
  <si>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</si>
  <si>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</si>
  <si>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</si>
  <si>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</si>
  <si>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</si>
  <si>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</si>
  <si>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</si>
  <si>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</si>
  <si>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</si>
  <si>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</si>
  <si>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</si>
  <si>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</si>
  <si>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</si>
  <si>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</si>
  <si>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</si>
  <si>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</si>
  <si>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</si>
  <si>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</si>
  <si>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</si>
  <si>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</si>
  <si>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</si>
  <si>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</si>
  <si>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</si>
  <si>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</si>
  <si>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</si>
  <si>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</si>
  <si>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</si>
  <si>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</si>
  <si>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</si>
  <si>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</si>
  <si>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</si>
  <si>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</si>
  <si>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</si>
  <si>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</si>
  <si>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</si>
  <si>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</si>
  <si>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</si>
  <si>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</si>
  <si>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</si>
  <si>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</si>
  <si>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</si>
  <si>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</si>
  <si>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</si>
  <si>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</si>
  <si>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</si>
  <si>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</si>
  <si>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</si>
  <si>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</si>
  <si>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</si>
  <si>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</si>
  <si>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</si>
  <si>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</si>
  <si>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</si>
  <si>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</si>
  <si>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</si>
  <si>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</si>
  <si>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</si>
  <si>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</si>
  <si>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</si>
  <si>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</si>
  <si>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</si>
  <si>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</si>
  <si>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</si>
  <si>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</si>
  <si>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</si>
  <si>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</si>
  <si>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</si>
  <si>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</si>
  <si>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</si>
  <si>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</si>
  <si>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</si>
  <si>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</si>
  <si>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</si>
  <si>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</si>
  <si>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</si>
  <si>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</si>
  <si>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</si>
  <si>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</si>
  <si>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</si>
  <si>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</si>
  <si>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</si>
  <si>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</si>
  <si>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</si>
  <si>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</si>
  <si>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</si>
  <si>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</si>
  <si>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</si>
  <si>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</si>
  <si>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</si>
  <si>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</si>
  <si>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</si>
  <si>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</si>
  <si>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</si>
  <si>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</si>
  <si>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</si>
  <si>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</si>
  <si>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</si>
  <si>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</si>
  <si>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</si>
  <si>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</si>
  <si>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</si>
  <si>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</si>
  <si>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</si>
  <si>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</si>
  <si>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</si>
  <si>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</si>
  <si>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</si>
  <si>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</si>
  <si>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</si>
  <si>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</si>
  <si>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</si>
  <si>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</si>
  <si>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</si>
  <si>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</si>
  <si>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</si>
  <si>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</si>
  <si>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</si>
  <si>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</si>
  <si>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</si>
  <si>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</si>
  <si>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</si>
  <si>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</si>
  <si>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</si>
  <si>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</si>
  <si>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</si>
  <si>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</si>
  <si>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</si>
  <si>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</si>
  <si>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</si>
  <si>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</si>
  <si>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</si>
  <si>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</si>
  <si>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</si>
  <si>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</si>
  <si>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</si>
  <si>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</si>
  <si>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</si>
  <si>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</si>
  <si>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</si>
  <si>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</si>
  <si>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</si>
  <si>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</si>
  <si>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</si>
  <si>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</si>
  <si>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</si>
  <si>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</si>
  <si>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</si>
  <si>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</si>
  <si>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</si>
  <si>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</si>
  <si>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</si>
  <si>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</si>
  <si>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</si>
  <si>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</si>
  <si>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</si>
  <si>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</si>
  <si>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</si>
  <si>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</si>
  <si>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</si>
  <si>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</si>
  <si>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</si>
  <si>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</si>
  <si>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</si>
  <si>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</si>
  <si>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</si>
  <si>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</si>
  <si>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</si>
  <si>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</si>
  <si>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</si>
  <si>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</si>
  <si>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</si>
  <si>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</si>
  <si>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</si>
  <si>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</si>
  <si>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</si>
  <si>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</si>
  <si>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</si>
  <si>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</si>
  <si>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</si>
  <si>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</si>
  <si>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</si>
  <si>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</si>
  <si>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</si>
  <si>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</si>
  <si>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</si>
  <si>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</si>
  <si>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</si>
  <si>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</si>
  <si>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</si>
  <si>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</si>
  <si>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</si>
  <si>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</si>
  <si>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</si>
  <si>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</si>
  <si>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</si>
  <si>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</si>
  <si>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</si>
  <si>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</si>
  <si>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</si>
  <si>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</si>
  <si>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</si>
  <si>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</si>
  <si>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</si>
  <si>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</si>
  <si>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</si>
  <si>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</si>
  <si>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</si>
  <si>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</si>
  <si>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</si>
  <si>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</si>
  <si>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</si>
  <si>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</si>
  <si>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</si>
  <si>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</si>
  <si>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</si>
  <si>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</si>
  <si>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</si>
  <si>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</si>
  <si>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</si>
  <si>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</si>
  <si>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</si>
  <si>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</si>
  <si>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</si>
  <si>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</si>
  <si>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</si>
  <si>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</si>
  <si>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</si>
  <si>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</si>
  <si>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</si>
  <si>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</si>
  <si>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</si>
  <si>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</si>
  <si>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</si>
  <si>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</si>
  <si>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</si>
  <si>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</si>
  <si>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</si>
  <si>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</si>
  <si>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</si>
  <si>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</si>
  <si>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</si>
  <si>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</si>
  <si>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</si>
  <si>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</si>
  <si>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</si>
  <si>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</si>
  <si>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</si>
  <si>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</si>
  <si>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</si>
  <si>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</si>
  <si>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</si>
  <si>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</si>
  <si>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</si>
  <si>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</si>
  <si>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</si>
  <si>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</si>
  <si>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</si>
  <si>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</si>
  <si>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</si>
  <si>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</si>
  <si>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</si>
  <si>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</si>
  <si>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</si>
  <si>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</si>
  <si>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</si>
  <si>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</si>
  <si>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</si>
  <si>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</si>
  <si>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</si>
  <si>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</si>
  <si>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</si>
  <si>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</si>
  <si>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</si>
  <si>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</si>
  <si>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</si>
  <si>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</si>
  <si>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</si>
  <si>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</si>
  <si>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</si>
  <si>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</si>
  <si>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</si>
  <si>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</si>
  <si>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</si>
  <si>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</si>
  <si>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</si>
  <si>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</si>
  <si>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</si>
  <si>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</si>
  <si>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</si>
  <si>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</si>
  <si>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</si>
  <si>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</si>
  <si>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</si>
  <si>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</si>
  <si>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</si>
  <si>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</si>
  <si>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</si>
  <si>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</si>
  <si>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</si>
  <si>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</si>
  <si>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</si>
  <si>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</si>
  <si>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</si>
  <si>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</si>
  <si>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</si>
  <si>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</si>
  <si>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</si>
  <si>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</si>
  <si>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</si>
  <si>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</si>
  <si>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</si>
  <si>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</si>
  <si>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</si>
  <si>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</si>
  <si>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</si>
  <si>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</si>
  <si>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</si>
  <si>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</si>
  <si>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</si>
  <si>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</si>
  <si>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</si>
  <si>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</si>
  <si>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</si>
  <si>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</si>
  <si>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</si>
  <si>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</si>
  <si>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</si>
  <si>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</si>
  <si>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</si>
  <si>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</si>
  <si>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</si>
  <si>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</si>
  <si>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</si>
  <si>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</si>
  <si>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</si>
  <si>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</si>
  <si>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</si>
  <si>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</si>
  <si>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</si>
  <si>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</si>
  <si>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</si>
  <si>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</si>
  <si>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</si>
  <si>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</si>
  <si>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</si>
  <si>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</si>
  <si>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</si>
  <si>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</si>
  <si>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</si>
  <si>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</si>
  <si>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</si>
  <si>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</si>
  <si>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</si>
  <si>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</si>
  <si>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</si>
  <si>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</si>
  <si>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</si>
  <si>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</si>
  <si>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</si>
  <si>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</si>
  <si>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</si>
  <si>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</si>
  <si>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</si>
  <si>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</si>
  <si>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</si>
  <si>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</si>
  <si>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</si>
  <si>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</si>
  <si>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</si>
  <si>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</si>
  <si>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</si>
  <si>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</si>
  <si>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</si>
  <si>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</si>
  <si>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</si>
  <si>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</si>
  <si>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</si>
  <si>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</si>
  <si>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</si>
  <si>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</si>
  <si>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</si>
  <si>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</si>
  <si>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</si>
  <si>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</si>
  <si>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</si>
  <si>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</si>
  <si>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</si>
  <si>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</si>
  <si>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</si>
  <si>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</si>
  <si>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</si>
  <si>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</si>
  <si>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</si>
  <si>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</si>
  <si>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</si>
  <si>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</si>
  <si>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</si>
  <si>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</si>
  <si>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</si>
  <si>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</si>
  <si>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</si>
  <si>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</si>
  <si>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</si>
  <si>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</si>
  <si>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</si>
  <si>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</si>
  <si>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</si>
  <si>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</si>
  <si>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</si>
  <si>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</si>
  <si>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</si>
  <si>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</si>
  <si>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</si>
  <si>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</si>
  <si>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</si>
  <si>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</si>
  <si>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</si>
  <si>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</si>
  <si>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</si>
  <si>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</si>
  <si>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</si>
  <si>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</si>
  <si>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</si>
  <si>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</si>
  <si>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</si>
  <si>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</si>
  <si>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</si>
  <si>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</si>
  <si>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</si>
  <si>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</si>
  <si>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</si>
  <si>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</si>
  <si>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</si>
  <si>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</si>
  <si>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</si>
  <si>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</si>
  <si>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</si>
  <si>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</si>
  <si>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</si>
  <si>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</si>
  <si>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</si>
  <si>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</si>
  <si>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</si>
  <si>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</si>
  <si>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</si>
  <si>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</si>
  <si>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</si>
  <si>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</si>
  <si>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</si>
  <si>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</si>
  <si>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</si>
  <si>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</si>
  <si>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</si>
  <si>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</si>
  <si>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</si>
  <si>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</si>
  <si>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</si>
  <si>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</si>
  <si>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</si>
  <si>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</si>
  <si>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</si>
  <si>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</si>
  <si>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</si>
  <si>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</si>
  <si>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</si>
  <si>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</si>
  <si>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</si>
  <si>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</si>
  <si>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</si>
  <si>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</si>
  <si>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</si>
  <si>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</si>
  <si>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</si>
  <si>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</si>
  <si>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</si>
  <si>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</si>
  <si>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</si>
  <si>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</si>
  <si>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</si>
  <si>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</si>
  <si>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</si>
  <si>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</si>
  <si>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</si>
  <si>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</si>
  <si>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</si>
  <si>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</si>
  <si>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</si>
  <si>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</si>
  <si>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</si>
  <si>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</si>
  <si>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</si>
  <si>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</si>
  <si>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</si>
  <si>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</si>
  <si>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</si>
  <si>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</si>
  <si>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</si>
  <si>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</si>
  <si>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</si>
  <si>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</si>
  <si>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</si>
  <si>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</si>
  <si>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</si>
  <si>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</si>
  <si>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</si>
  <si>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</si>
  <si>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</si>
  <si>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</si>
  <si>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</si>
  <si>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</si>
  <si>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</si>
  <si>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</si>
  <si>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</si>
  <si>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</si>
  <si>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</si>
  <si>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</si>
  <si>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</si>
  <si>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</si>
  <si>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</si>
  <si>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</si>
  <si>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</si>
  <si>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</si>
  <si>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</si>
  <si>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</si>
  <si>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</si>
  <si>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</si>
  <si>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</si>
  <si>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</si>
  <si>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</si>
  <si>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</si>
  <si>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</si>
  <si>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</si>
  <si>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</si>
  <si>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</si>
  <si>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</si>
  <si>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</si>
  <si>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</si>
  <si>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</si>
  <si>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</si>
  <si>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</si>
  <si>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</si>
  <si>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</si>
  <si>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</si>
  <si>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</si>
  <si>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</si>
  <si>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</si>
  <si>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</si>
  <si>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</si>
  <si>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</si>
  <si>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</si>
  <si>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</si>
  <si>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</si>
  <si>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</si>
  <si>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</si>
  <si>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</si>
  <si>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</si>
  <si>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</si>
  <si>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</si>
  <si>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</si>
  <si>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</si>
  <si>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</si>
  <si>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</si>
  <si>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</si>
  <si>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</si>
  <si>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</si>
  <si>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</si>
  <si>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</si>
  <si>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</si>
  <si>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</si>
  <si>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</si>
  <si>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</si>
  <si>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</si>
  <si>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</si>
  <si>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</si>
  <si>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</si>
  <si>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</si>
  <si>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</si>
  <si>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</si>
  <si>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</si>
  <si>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</si>
  <si>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</si>
  <si>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</si>
  <si>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</si>
  <si>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</si>
  <si>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</si>
  <si>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</si>
  <si>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</si>
  <si>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</si>
  <si>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</si>
  <si>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</si>
  <si>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</si>
  <si>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</si>
  <si>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</si>
  <si>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</si>
  <si>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</si>
  <si>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</si>
  <si>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</si>
  <si>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</si>
  <si>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</si>
  <si>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</si>
  <si>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</si>
  <si>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</si>
  <si>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</si>
  <si>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</si>
  <si>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</si>
  <si>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</si>
  <si>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</si>
  <si>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</si>
  <si>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</si>
  <si>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</si>
  <si>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</si>
  <si>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</si>
  <si>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</si>
  <si>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</si>
  <si>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</si>
  <si>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</si>
  <si>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</si>
  <si>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</si>
  <si>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</si>
  <si>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</si>
  <si>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</si>
  <si>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</si>
  <si>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</si>
  <si>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</si>
  <si>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</si>
  <si>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</si>
  <si>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</si>
  <si>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</si>
  <si>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</si>
  <si>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</si>
  <si>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</si>
  <si>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</si>
  <si>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</si>
  <si>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</si>
  <si>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</si>
  <si>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</si>
  <si>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</si>
  <si>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</si>
  <si>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</si>
  <si>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</si>
  <si>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</si>
  <si>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</si>
  <si>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</si>
  <si>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</si>
  <si>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</si>
  <si>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</si>
  <si>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</si>
  <si>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</si>
  <si>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</si>
  <si>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</si>
  <si>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</si>
  <si>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</si>
  <si>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</si>
  <si>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</si>
  <si>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</si>
  <si>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</si>
  <si>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</si>
  <si>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</si>
  <si>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</si>
  <si>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</si>
  <si>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</si>
  <si>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</si>
  <si>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</si>
  <si>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</si>
  <si>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</si>
  <si>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</si>
  <si>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</si>
  <si>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</si>
  <si>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</si>
  <si>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</si>
  <si>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</si>
  <si>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</si>
  <si>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</si>
  <si>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</si>
  <si>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</si>
  <si>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</si>
  <si>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</si>
  <si>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</si>
  <si>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</si>
  <si>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</si>
  <si>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</si>
  <si>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</si>
  <si>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</si>
  <si>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</si>
  <si>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</si>
  <si>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</si>
  <si>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</si>
  <si>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</si>
  <si>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</si>
  <si>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</si>
  <si>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</si>
  <si>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</si>
  <si>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</si>
  <si>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</si>
  <si>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</si>
  <si>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</si>
  <si>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</si>
  <si>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</si>
  <si>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</si>
  <si>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</si>
  <si>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</si>
  <si>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</si>
  <si>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</si>
  <si>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</si>
  <si>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</si>
  <si>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</si>
  <si>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</si>
  <si>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</si>
  <si>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</si>
  <si>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</si>
  <si>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</si>
  <si>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</si>
  <si>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</si>
  <si>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</si>
  <si>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</si>
  <si>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</si>
  <si>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</si>
  <si>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</si>
  <si>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</si>
  <si>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</si>
  <si>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</si>
  <si>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</si>
  <si>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</si>
  <si>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</si>
  <si>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</si>
  <si>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</si>
  <si>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</si>
  <si>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</si>
  <si>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</si>
  <si>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</si>
  <si>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</si>
  <si>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</si>
  <si>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</si>
  <si>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</si>
  <si>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</si>
  <si>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</si>
  <si>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</si>
  <si>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</si>
  <si>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</si>
  <si>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</si>
  <si>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</si>
  <si>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</si>
  <si>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</si>
  <si>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</si>
  <si>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</si>
  <si>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</si>
  <si>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</si>
  <si>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</si>
  <si>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</si>
  <si>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</si>
  <si>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</si>
  <si>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</si>
  <si>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</si>
  <si>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</si>
  <si>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</si>
  <si>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</si>
  <si>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</si>
  <si>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</si>
  <si>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</si>
  <si>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</si>
  <si>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</si>
  <si>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</si>
  <si>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</si>
  <si>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</si>
  <si>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</si>
  <si>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</si>
  <si>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</si>
  <si>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</si>
  <si>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</si>
  <si>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</si>
  <si>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</si>
  <si>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</si>
  <si>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</si>
  <si>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</si>
  <si>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</si>
  <si>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</si>
  <si>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</si>
  <si>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</si>
  <si>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</si>
  <si>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</si>
  <si>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</si>
  <si>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</si>
  <si>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</si>
  <si>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</si>
  <si>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</si>
  <si>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</si>
  <si>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</si>
  <si>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</si>
  <si>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</si>
  <si>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</si>
  <si>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</si>
  <si>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</si>
  <si>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</si>
  <si>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</si>
  <si>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</si>
  <si>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</si>
  <si>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</si>
  <si>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</si>
  <si>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</si>
  <si>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</si>
  <si>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</si>
  <si>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</si>
  <si>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</si>
  <si>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</si>
  <si>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</si>
  <si>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</si>
  <si>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</si>
  <si>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</si>
  <si>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</si>
  <si>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</si>
  <si>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</si>
  <si>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</si>
  <si>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</si>
  <si>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</si>
  <si>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</si>
  <si>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</si>
  <si>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</si>
  <si>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</si>
  <si>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</si>
  <si>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</si>
  <si>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</si>
  <si>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</si>
  <si>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</si>
  <si>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</si>
  <si>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</si>
  <si>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</si>
  <si>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</si>
  <si>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</si>
  <si>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</si>
  <si>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</si>
  <si>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</si>
  <si>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</si>
  <si>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</si>
  <si>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</si>
  <si>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</si>
  <si>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</si>
  <si>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</si>
  <si>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</si>
  <si>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</si>
  <si>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</si>
  <si>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</si>
  <si>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</si>
  <si>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</si>
  <si>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</si>
  <si>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</si>
  <si>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</si>
  <si>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</si>
  <si>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</si>
  <si>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</si>
  <si>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</si>
  <si>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</si>
  <si>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</si>
  <si>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</si>
  <si>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</si>
  <si>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</si>
  <si>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</si>
  <si>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</si>
  <si>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</si>
  <si>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</si>
  <si>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</si>
  <si>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</si>
  <si>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</si>
  <si>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</si>
  <si>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</si>
  <si>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</si>
  <si>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</si>
  <si>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</si>
  <si>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</si>
  <si>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</si>
  <si>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</si>
  <si>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</si>
  <si>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</si>
  <si>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</si>
  <si>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</si>
  <si>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</si>
  <si>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</si>
  <si>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</si>
  <si>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</si>
  <si>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</si>
  <si>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</si>
  <si>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</si>
  <si>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</si>
  <si>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</si>
  <si>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</si>
  <si>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</si>
  <si>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</si>
  <si>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</si>
  <si>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</si>
  <si>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</si>
  <si>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</si>
  <si>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</si>
  <si>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</si>
  <si>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</si>
  <si>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</si>
  <si>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</si>
  <si>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</si>
  <si>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</si>
  <si>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</si>
  <si>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</si>
  <si>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</si>
  <si>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</si>
  <si>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</si>
  <si>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</si>
  <si>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</si>
  <si>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</si>
  <si>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</si>
  <si>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</si>
  <si>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</si>
  <si>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</si>
  <si>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</si>
  <si>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</si>
  <si>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</si>
  <si>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</si>
  <si>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</si>
  <si>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</si>
  <si>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</si>
  <si>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</si>
  <si>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</si>
  <si>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</si>
  <si>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</si>
  <si>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</si>
  <si>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</si>
  <si>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</si>
  <si>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</si>
  <si>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</si>
  <si>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</si>
  <si>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</si>
  <si>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</si>
  <si>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</si>
  <si>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</si>
  <si>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</si>
  <si>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</si>
  <si>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</si>
  <si>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</si>
  <si>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</si>
  <si>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</si>
  <si>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</si>
  <si>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</si>
  <si>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</si>
  <si>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</si>
  <si>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</si>
  <si>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</si>
  <si>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</si>
  <si>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</si>
  <si>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</si>
  <si>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</si>
  <si>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</si>
  <si>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</si>
  <si>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</si>
  <si>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</si>
  <si>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</si>
  <si>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</si>
  <si>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</si>
  <si>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</si>
  <si>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</si>
  <si>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</si>
  <si>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</si>
  <si>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</si>
  <si>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</si>
  <si>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</si>
  <si>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</si>
  <si>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</si>
  <si>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</si>
  <si>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</si>
  <si>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</si>
  <si>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</si>
  <si>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</si>
  <si>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</si>
  <si>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</si>
  <si>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</si>
  <si>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</si>
  <si>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</si>
  <si>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</si>
  <si>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</si>
  <si>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</si>
  <si>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</si>
  <si>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</si>
  <si>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</si>
  <si>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</si>
  <si>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</si>
  <si>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</si>
  <si>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</si>
  <si>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</si>
  <si>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</si>
  <si>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</si>
  <si>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</si>
  <si>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</si>
  <si>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</si>
  <si>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</si>
  <si>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</si>
  <si>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</si>
  <si>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</si>
  <si>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</si>
  <si>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</si>
  <si>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</si>
  <si>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</si>
  <si>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</si>
  <si>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</si>
  <si>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</si>
  <si>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</si>
  <si>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</si>
  <si>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</si>
  <si>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</si>
  <si>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</si>
  <si>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</si>
  <si>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</si>
  <si>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</si>
  <si>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</si>
  <si>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</si>
  <si>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</si>
  <si>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</si>
  <si>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</si>
  <si>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</si>
  <si>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</si>
  <si>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</si>
  <si>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</si>
  <si>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</si>
  <si>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</si>
  <si>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</si>
  <si>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</si>
  <si>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</si>
  <si>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</si>
  <si>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</si>
  <si>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</si>
  <si>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</si>
  <si>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</si>
  <si>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</si>
  <si>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</si>
  <si>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</si>
  <si>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</si>
  <si>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</si>
  <si>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</si>
  <si>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</si>
  <si>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</si>
  <si>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</si>
  <si>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</si>
  <si>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</si>
  <si>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</si>
  <si>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</si>
  <si>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</si>
  <si>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</si>
  <si>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</si>
  <si>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</si>
  <si>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</si>
  <si>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</si>
  <si>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</si>
  <si>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</si>
  <si>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</si>
  <si>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</si>
  <si>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</si>
  <si>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</si>
  <si>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</si>
  <si>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</si>
  <si>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</si>
  <si>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</si>
  <si>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</si>
  <si>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</si>
  <si>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</si>
  <si>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</si>
  <si>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</si>
  <si>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</si>
  <si>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</si>
  <si>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</si>
  <si>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</si>
  <si>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</si>
  <si>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</si>
  <si>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</si>
  <si>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</si>
  <si>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</si>
  <si>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</si>
  <si>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</si>
  <si>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</si>
  <si>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</si>
  <si>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</si>
  <si>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</si>
  <si>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</si>
  <si>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</si>
  <si>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</si>
  <si>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</si>
  <si>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</si>
  <si>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</si>
  <si>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</si>
  <si>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</si>
  <si>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</si>
  <si>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</si>
  <si>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</si>
  <si>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</si>
  <si>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</si>
  <si>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</si>
  <si>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</si>
  <si>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</si>
  <si>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</si>
  <si>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</si>
  <si>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</si>
  <si>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</si>
  <si>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</si>
  <si>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</si>
  <si>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</si>
  <si>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</si>
  <si>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</si>
  <si>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</si>
  <si>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</si>
  <si>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</si>
  <si>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</si>
  <si>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</si>
  <si>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</si>
  <si>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</si>
  <si>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</si>
  <si>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</si>
  <si>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</si>
  <si>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</si>
  <si>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</si>
  <si>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</si>
  <si>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</si>
  <si>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</si>
  <si>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</si>
  <si>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</si>
  <si>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</si>
  <si>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</si>
  <si>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</si>
  <si>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</si>
  <si>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</si>
  <si>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</si>
  <si>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</si>
  <si>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</si>
  <si>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</si>
  <si>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</si>
  <si>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</si>
  <si>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</si>
  <si>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</si>
  <si>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</si>
  <si>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</si>
  <si>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</si>
  <si>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</si>
  <si>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</si>
  <si>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</si>
  <si>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</si>
  <si>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</si>
  <si>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</si>
  <si>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</si>
  <si>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</si>
  <si>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</si>
  <si>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</si>
  <si>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</si>
  <si>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</si>
  <si>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</si>
  <si>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</si>
  <si>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</si>
  <si>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</si>
  <si>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</si>
  <si>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</si>
  <si>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</si>
  <si>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</si>
  <si>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</si>
  <si>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</si>
  <si>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</si>
  <si>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</si>
  <si>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</si>
  <si>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</si>
  <si>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</si>
  <si>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</si>
  <si>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</si>
  <si>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</si>
  <si>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</si>
  <si>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</si>
  <si>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</si>
  <si>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</si>
  <si>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</si>
  <si>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</si>
  <si>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</si>
  <si>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</si>
  <si>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</si>
  <si>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</si>
  <si>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</si>
  <si>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</si>
  <si>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</si>
  <si>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</si>
  <si>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</si>
  <si>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</si>
  <si>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</si>
  <si>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</si>
  <si>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</si>
  <si>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</si>
  <si>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</si>
  <si>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</si>
  <si>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</si>
  <si>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</si>
  <si>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</si>
  <si>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</si>
  <si>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</si>
  <si>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</si>
  <si>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</si>
  <si>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</si>
  <si>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</si>
  <si>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</si>
  <si>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</si>
  <si>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</si>
  <si>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</si>
  <si>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</si>
  <si>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</si>
  <si>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</si>
  <si>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</si>
  <si>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</si>
  <si>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</si>
  <si>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</si>
  <si>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</si>
  <si>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</si>
  <si>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</si>
  <si>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</si>
  <si>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</si>
  <si>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</si>
  <si>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</si>
  <si>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</si>
  <si>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</si>
  <si>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</si>
  <si>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</si>
  <si>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</si>
  <si>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</si>
  <si>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</si>
  <si>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</si>
  <si>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</si>
  <si>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</si>
  <si>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</si>
  <si>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</si>
  <si>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</si>
  <si>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</si>
  <si>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</si>
  <si>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</si>
  <si>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</si>
  <si>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</si>
  <si>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</si>
  <si>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</si>
  <si>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</si>
  <si>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</si>
  <si>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</si>
  <si>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</si>
  <si>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</si>
  <si>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</si>
  <si>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</si>
  <si>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</si>
  <si>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</si>
  <si>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</si>
  <si>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</si>
  <si>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</si>
  <si>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</si>
  <si>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</si>
  <si>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</si>
  <si>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</si>
  <si>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</si>
  <si>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</si>
  <si>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</si>
  <si>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</si>
  <si>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</si>
  <si>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</si>
  <si>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</si>
  <si>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</si>
  <si>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</si>
  <si>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</si>
  <si>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</si>
  <si>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</si>
  <si>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</si>
  <si>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</si>
  <si>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</si>
  <si>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</si>
  <si>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</si>
  <si>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</si>
  <si>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</si>
  <si>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</si>
  <si>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</si>
  <si>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</si>
  <si>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</si>
  <si>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</si>
  <si>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</si>
  <si>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</si>
  <si>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</si>
  <si>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</si>
  <si>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</si>
  <si>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</si>
  <si>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</si>
  <si>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</si>
  <si>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</si>
  <si>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</si>
  <si>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</si>
  <si>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</si>
  <si>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</si>
  <si>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</si>
  <si>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</si>
  <si>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</si>
  <si>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</si>
  <si>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</si>
  <si>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</si>
  <si>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</si>
  <si>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</si>
  <si>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</si>
  <si>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</si>
  <si>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</si>
  <si>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</si>
  <si>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</si>
  <si>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</si>
  <si>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</si>
  <si>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</si>
  <si>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</si>
  <si>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</si>
  <si>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</si>
  <si>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</si>
  <si>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</si>
  <si>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</si>
  <si>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</si>
  <si>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</si>
  <si>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</si>
  <si>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</si>
  <si>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</si>
  <si>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</si>
  <si>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</si>
  <si>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</si>
  <si>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</si>
  <si>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</si>
  <si>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</si>
  <si>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</si>
  <si>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</si>
  <si>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</si>
  <si>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</si>
  <si>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</si>
  <si>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</si>
  <si>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</si>
  <si>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</si>
  <si>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</si>
  <si>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</si>
  <si>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</si>
  <si>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</si>
  <si>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</si>
  <si>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</si>
  <si>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</si>
  <si>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</si>
  <si>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</si>
  <si>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</si>
  <si>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</si>
  <si>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</si>
  <si>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</si>
  <si>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</si>
  <si>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</si>
  <si>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</si>
  <si>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</si>
  <si>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</si>
  <si>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</si>
  <si>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</si>
  <si>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</si>
  <si>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</si>
  <si>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</si>
  <si>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</si>
  <si>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</si>
  <si>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</si>
  <si>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</si>
  <si>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</si>
  <si>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</si>
  <si>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</si>
  <si>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</si>
  <si>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</si>
  <si>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</si>
  <si>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</si>
  <si>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</si>
  <si>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</si>
  <si>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</si>
  <si>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</si>
  <si>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</si>
  <si>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</si>
  <si>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</si>
  <si>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</si>
  <si>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</si>
  <si>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</si>
  <si>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</si>
  <si>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</si>
  <si>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</si>
  <si>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</si>
  <si>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</si>
  <si>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</si>
  <si>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</si>
  <si>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</si>
  <si>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</si>
  <si>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</si>
  <si>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</si>
  <si>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</si>
  <si>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</si>
  <si>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</si>
  <si>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</si>
  <si>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</si>
  <si>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</si>
  <si>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</si>
  <si>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</si>
  <si>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</si>
  <si>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</si>
  <si>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</si>
  <si>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</si>
  <si>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</si>
  <si>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</si>
  <si>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</si>
  <si>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</si>
  <si>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</si>
  <si>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</si>
  <si>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</si>
  <si>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</si>
  <si>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</si>
  <si>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</si>
  <si>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</si>
  <si>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</si>
  <si>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</si>
  <si>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</si>
  <si>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</si>
  <si>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</si>
  <si>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</si>
  <si>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</si>
  <si>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</si>
  <si>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</si>
  <si>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</si>
  <si>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</si>
  <si>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</si>
  <si>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</si>
  <si>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</si>
  <si>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</si>
  <si>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</si>
  <si>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</si>
  <si>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</si>
  <si>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</si>
  <si>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</si>
  <si>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</si>
  <si>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</si>
  <si>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</si>
  <si>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</si>
  <si>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</si>
  <si>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</si>
  <si>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</si>
  <si>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</si>
  <si>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</si>
  <si>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</si>
  <si>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</si>
  <si>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</si>
  <si>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</si>
  <si>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</si>
  <si>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</si>
  <si>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</si>
  <si>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</si>
  <si>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</si>
  <si>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</si>
  <si>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</si>
  <si>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</si>
  <si>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</si>
  <si>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</si>
  <si>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</si>
  <si>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</si>
  <si>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</si>
  <si>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</si>
  <si>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</si>
  <si>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</si>
  <si>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</si>
  <si>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</si>
  <si>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</si>
  <si>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</si>
  <si>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</si>
  <si>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</si>
  <si>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</si>
  <si>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</si>
  <si>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</si>
  <si>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</si>
  <si>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</si>
  <si>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</si>
  <si>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</si>
  <si>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</si>
  <si>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</si>
  <si>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</si>
  <si>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</si>
  <si>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</si>
  <si>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</si>
  <si>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</si>
  <si>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</si>
  <si>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</si>
  <si>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</si>
  <si>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</si>
  <si>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</si>
  <si>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</si>
  <si>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</si>
  <si>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</si>
  <si>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</si>
  <si>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</si>
  <si>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</si>
  <si>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</si>
  <si>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</si>
  <si>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</si>
  <si>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</si>
  <si>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</si>
  <si>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</si>
  <si>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</si>
  <si>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</si>
  <si>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</si>
  <si>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</si>
  <si>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</si>
  <si>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</si>
  <si>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</si>
  <si>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</si>
  <si>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</si>
  <si>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</si>
  <si>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</si>
  <si>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</si>
  <si>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</si>
  <si>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</si>
  <si>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</si>
  <si>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</si>
  <si>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</si>
  <si>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</si>
  <si>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</si>
  <si>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</si>
  <si>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</si>
  <si>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</si>
  <si>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</si>
  <si>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</si>
  <si>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</si>
  <si>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</si>
  <si>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</si>
  <si>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</si>
  <si>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</si>
  <si>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</si>
  <si>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</si>
  <si>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</si>
  <si>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</si>
  <si>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</si>
  <si>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</si>
  <si>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</si>
  <si>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</si>
  <si>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</si>
  <si>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</si>
  <si>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</si>
  <si>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</si>
  <si>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</si>
  <si>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</si>
  <si>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</si>
  <si>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</si>
  <si>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</si>
  <si>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</si>
  <si>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</si>
  <si>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</si>
  <si>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</si>
  <si>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</si>
  <si>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</si>
  <si>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</si>
  <si>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</si>
  <si>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</si>
  <si>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</si>
  <si>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</si>
  <si>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</si>
  <si>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</si>
  <si>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</si>
  <si>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</si>
  <si>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</si>
  <si>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</si>
  <si>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</si>
  <si>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</si>
  <si>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</si>
  <si>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</si>
  <si>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</si>
  <si>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</si>
  <si>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</si>
  <si>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</si>
  <si>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</si>
  <si>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</si>
  <si>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</si>
  <si>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</si>
  <si>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</si>
  <si>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</si>
  <si>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</si>
  <si>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</si>
  <si>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</si>
  <si>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</si>
  <si>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</si>
  <si>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</si>
  <si>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</si>
  <si>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</si>
  <si>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</si>
  <si>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</si>
  <si>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</si>
  <si>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</si>
  <si>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</si>
  <si>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</si>
  <si>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</si>
  <si>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</si>
  <si>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</si>
  <si>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</si>
  <si>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</si>
  <si>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</si>
  <si>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</si>
  <si>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</si>
  <si>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</si>
  <si>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</si>
  <si>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</si>
  <si>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</si>
  <si>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</si>
  <si>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</si>
  <si>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</si>
  <si>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</si>
  <si>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</si>
  <si>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</si>
  <si>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</si>
  <si>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</si>
  <si>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</si>
  <si>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</si>
  <si>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</si>
  <si>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</si>
  <si>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</si>
  <si>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</si>
  <si>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</si>
  <si>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</si>
  <si>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</si>
  <si>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</si>
  <si>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</si>
  <si>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</si>
  <si>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</si>
  <si>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</si>
  <si>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</si>
  <si>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</si>
  <si>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</si>
  <si>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</si>
  <si>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</si>
  <si>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</si>
  <si>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</si>
  <si>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</si>
  <si>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</si>
  <si>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</si>
  <si>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</si>
  <si>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</si>
  <si>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</si>
  <si>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</si>
  <si>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</si>
  <si>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</si>
  <si>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</si>
  <si>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</si>
  <si>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</si>
  <si>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</si>
  <si>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</si>
  <si>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</si>
  <si>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</si>
  <si>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</si>
  <si>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</si>
  <si>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</si>
  <si>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</si>
  <si>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</si>
  <si>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</si>
  <si>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</si>
  <si>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</si>
  <si>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</si>
  <si>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</si>
  <si>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</si>
  <si>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</si>
  <si>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</si>
  <si>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</si>
  <si>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</si>
  <si>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</si>
  <si>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</si>
  <si>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</si>
  <si>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</si>
  <si>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</si>
  <si>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</si>
  <si>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</si>
  <si>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</si>
  <si>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</si>
  <si>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</si>
  <si>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</si>
  <si>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</si>
  <si>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</si>
  <si>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</si>
  <si>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</si>
  <si>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</si>
  <si>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</si>
  <si>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</si>
  <si>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</si>
  <si>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</si>
  <si>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</si>
  <si>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</si>
  <si>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</si>
  <si>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</si>
  <si>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</si>
  <si>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</si>
  <si>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</si>
  <si>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</si>
  <si>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</si>
  <si>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</si>
  <si>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</si>
  <si>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</si>
  <si>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</si>
  <si>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</si>
  <si>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</si>
  <si>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</si>
  <si>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</si>
  <si>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</si>
  <si>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</si>
  <si>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</si>
  <si>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</si>
  <si>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</si>
  <si>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</si>
  <si>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</si>
  <si>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</si>
  <si>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</si>
  <si>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</si>
  <si>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</si>
  <si>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</si>
  <si>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</si>
  <si>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</si>
  <si>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</si>
  <si>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</si>
  <si>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</si>
  <si>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</si>
  <si>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</si>
  <si>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</si>
  <si>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</si>
  <si>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</si>
  <si>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</si>
  <si>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</si>
  <si>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</si>
  <si>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</si>
  <si>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</si>
  <si>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</si>
  <si>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</si>
  <si>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</si>
  <si>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</si>
  <si>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</si>
  <si>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</si>
  <si>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</si>
  <si>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</si>
  <si>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</si>
  <si>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</si>
  <si>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</si>
  <si>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</si>
  <si>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</si>
  <si>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</si>
  <si>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</si>
  <si>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</si>
  <si>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</si>
  <si>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</si>
  <si>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</si>
  <si>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</si>
  <si>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</si>
  <si>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</si>
  <si>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</si>
  <si>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</si>
  <si>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</si>
  <si>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</si>
  <si>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</si>
  <si>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</si>
  <si>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</si>
  <si>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</si>
  <si>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</si>
  <si>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</si>
  <si>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</si>
  <si>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</si>
  <si>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</si>
  <si>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</si>
  <si>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</si>
  <si>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</si>
  <si>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</si>
  <si>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</si>
  <si>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</si>
  <si>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</si>
  <si>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</si>
  <si>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</si>
  <si>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</si>
  <si>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</si>
  <si>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</si>
  <si>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</si>
  <si>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</si>
  <si>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</si>
  <si>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</si>
  <si>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</si>
  <si>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</si>
  <si>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</si>
  <si>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</si>
  <si>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</si>
  <si>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</si>
  <si>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</si>
  <si>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</si>
  <si>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</si>
  <si>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</si>
  <si>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</si>
  <si>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</si>
  <si>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</si>
  <si>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</si>
  <si>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</si>
  <si>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</si>
  <si>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</si>
  <si>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</si>
  <si>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</si>
  <si>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</si>
  <si>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</si>
  <si>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</si>
  <si>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</si>
  <si>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</si>
  <si>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</si>
  <si>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</si>
  <si>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</si>
  <si>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</si>
  <si>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</si>
  <si>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</si>
  <si>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</si>
  <si>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</si>
  <si>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</si>
  <si>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</si>
  <si>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</si>
  <si>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</si>
  <si>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</si>
  <si>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</si>
  <si>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</si>
  <si>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</si>
  <si>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</si>
  <si>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</si>
  <si>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</si>
  <si>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</si>
  <si>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</si>
  <si>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</si>
  <si>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</si>
  <si>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</si>
  <si>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</si>
  <si>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</si>
  <si>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</si>
  <si>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</si>
  <si>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</si>
  <si>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</si>
  <si>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</si>
  <si>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</si>
  <si>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</si>
  <si>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</si>
  <si>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</si>
  <si>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</si>
  <si>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</si>
  <si>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</si>
  <si>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</si>
  <si>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</si>
  <si>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</si>
  <si>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</si>
  <si>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</si>
  <si>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</si>
  <si>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</si>
  <si>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</si>
  <si>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</si>
  <si>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</si>
  <si>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</si>
  <si>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</si>
  <si>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</si>
  <si>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</si>
  <si>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</si>
  <si>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</si>
  <si>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</si>
  <si>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</si>
  <si>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</si>
  <si>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</si>
  <si>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</si>
  <si>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</si>
  <si>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</si>
  <si>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</si>
  <si>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</si>
  <si>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</si>
  <si>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</si>
  <si>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</si>
  <si>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</si>
  <si>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</si>
  <si>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</si>
  <si>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</si>
  <si>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</si>
  <si>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</si>
  <si>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</si>
  <si>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</si>
  <si>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</si>
  <si>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</si>
  <si>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</si>
  <si>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</si>
  <si>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</si>
  <si>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</si>
  <si>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</si>
  <si>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</si>
  <si>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</si>
  <si>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</si>
  <si>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</si>
  <si>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</si>
  <si>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</si>
  <si>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</si>
  <si>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</si>
  <si>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</si>
  <si>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</si>
  <si>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</si>
  <si>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</si>
  <si>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</si>
  <si>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</si>
  <si>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</si>
  <si>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</si>
  <si>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</si>
  <si>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</si>
  <si>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</si>
  <si>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</si>
  <si>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</si>
  <si>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</si>
  <si>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</si>
  <si>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</si>
  <si>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</si>
  <si>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</si>
  <si>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</si>
  <si>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</si>
  <si>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</si>
  <si>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</si>
  <si>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</si>
  <si>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</si>
  <si>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</si>
  <si>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</si>
  <si>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</si>
  <si>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</si>
  <si>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</si>
  <si>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</si>
  <si>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</si>
  <si>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</si>
  <si>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</si>
  <si>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</si>
  <si>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</si>
  <si>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</si>
  <si>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</si>
  <si>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</si>
  <si>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</si>
  <si>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</si>
  <si>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</si>
  <si>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</si>
  <si>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</si>
  <si>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</si>
  <si>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</si>
  <si>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</si>
  <si>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</si>
  <si>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</si>
  <si>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</si>
  <si>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</si>
  <si>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</si>
  <si>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</si>
  <si>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</si>
  <si>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</si>
  <si>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</si>
  <si>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</si>
  <si>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</si>
  <si>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</si>
  <si>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</si>
  <si>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</si>
  <si>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</si>
  <si>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</si>
  <si>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</si>
  <si>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</si>
  <si>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</si>
  <si>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</si>
  <si>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</si>
  <si>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</si>
  <si>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</si>
  <si>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</si>
  <si>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</si>
  <si>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</si>
  <si>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</si>
  <si>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</si>
  <si>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</si>
  <si>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</si>
  <si>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</si>
  <si>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</si>
  <si>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</si>
  <si>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</si>
  <si>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</si>
  <si>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</si>
  <si>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</si>
  <si>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</si>
  <si>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</si>
  <si>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</si>
  <si>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</si>
  <si>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</si>
  <si>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</si>
  <si>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</si>
  <si>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</si>
  <si>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</si>
  <si>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</si>
  <si>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</si>
  <si>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</si>
  <si>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</si>
  <si>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</si>
  <si>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</si>
  <si>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</si>
  <si>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</si>
  <si>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</si>
  <si>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</si>
  <si>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</si>
  <si>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</si>
  <si>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</si>
  <si>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</si>
  <si>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</si>
  <si>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</si>
  <si>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</si>
  <si>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</si>
  <si>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</si>
  <si>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</si>
  <si>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</si>
  <si>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</si>
  <si>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</si>
  <si>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</si>
  <si>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</si>
  <si>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</si>
  <si>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</si>
  <si>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</si>
  <si>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</si>
  <si>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</si>
  <si>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</si>
  <si>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</si>
  <si>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</si>
  <si>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</si>
  <si>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</si>
  <si>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</si>
  <si>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</si>
  <si>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</si>
  <si>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</si>
  <si>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</si>
  <si>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</si>
  <si>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</si>
  <si>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</si>
  <si>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</si>
  <si>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</si>
  <si>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</si>
  <si>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</si>
  <si>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</si>
  <si>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</si>
  <si>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</si>
  <si>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</si>
  <si>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</si>
  <si>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</si>
  <si>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</si>
  <si>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</si>
  <si>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</si>
  <si>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</si>
  <si>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</si>
  <si>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</si>
  <si>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</si>
  <si>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</si>
  <si>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</si>
  <si>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</si>
  <si>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</si>
  <si>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</si>
  <si>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</si>
  <si>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</si>
  <si>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</si>
  <si>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</si>
  <si>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</si>
  <si>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</si>
  <si>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</si>
  <si>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</si>
  <si>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</si>
  <si>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</si>
  <si>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</si>
  <si>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</si>
  <si>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</si>
  <si>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</si>
  <si>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</si>
  <si>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</si>
  <si>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</si>
  <si>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</si>
  <si>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</si>
  <si>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</si>
  <si>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</si>
  <si>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</si>
  <si>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</si>
  <si>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</si>
  <si>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</si>
  <si>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</si>
  <si>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</si>
  <si>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</si>
  <si>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</si>
  <si>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</si>
  <si>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</si>
  <si>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</si>
  <si>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</si>
  <si>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</si>
  <si>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</si>
  <si>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</si>
  <si>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</si>
  <si>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</si>
  <si>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</si>
  <si>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</si>
  <si>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</si>
  <si>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</si>
  <si>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</si>
  <si>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</si>
  <si>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</si>
  <si>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</si>
  <si>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</si>
  <si>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</si>
  <si>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</si>
  <si>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</si>
  <si>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</si>
  <si>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</si>
  <si>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</si>
  <si>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</si>
  <si>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</si>
  <si>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</si>
  <si>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</si>
  <si>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</si>
  <si>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</si>
  <si>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</si>
  <si>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</si>
  <si>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</si>
  <si>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</si>
  <si>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</si>
  <si>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</si>
  <si>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</si>
  <si>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</si>
  <si>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</si>
  <si>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</si>
  <si>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</si>
  <si>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</si>
  <si>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</si>
  <si>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</si>
  <si>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</si>
  <si>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</si>
  <si>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</si>
  <si>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</si>
  <si>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</si>
  <si>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</si>
  <si>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</si>
  <si>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</si>
  <si>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</si>
  <si>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</si>
  <si>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</si>
  <si>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</si>
  <si>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</si>
  <si>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</si>
  <si>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</si>
  <si>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</si>
  <si>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</si>
  <si>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</si>
  <si>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</si>
  <si>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</si>
  <si>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</si>
  <si>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</si>
  <si>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</si>
  <si>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</si>
  <si>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</si>
  <si>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</si>
  <si>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</si>
  <si>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</si>
  <si>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</si>
  <si>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</si>
  <si>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</si>
  <si>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</si>
  <si>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</si>
  <si>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</si>
  <si>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</si>
  <si>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</si>
  <si>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</si>
  <si>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</si>
  <si>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</si>
  <si>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</si>
  <si>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</si>
  <si>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</si>
  <si>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</si>
  <si>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</si>
  <si>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</si>
  <si>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</si>
  <si>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</si>
  <si>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</si>
  <si>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</si>
  <si>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</si>
  <si>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</si>
  <si>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</si>
  <si>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</si>
  <si>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</si>
  <si>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</si>
  <si>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</si>
  <si>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</si>
  <si>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</si>
  <si>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</si>
  <si>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</si>
  <si>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</si>
  <si>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</si>
  <si>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</si>
  <si>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</si>
  <si>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</si>
  <si>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</si>
  <si>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</si>
  <si>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</si>
  <si>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</si>
  <si>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</si>
  <si>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</si>
  <si>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</si>
  <si>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</si>
  <si>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</si>
  <si>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</si>
  <si>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</si>
  <si>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</si>
  <si>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</si>
  <si>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</si>
  <si>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</si>
  <si>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</si>
  <si>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</si>
  <si>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</si>
  <si>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</si>
  <si>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</si>
  <si>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</si>
  <si>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</si>
  <si>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</si>
  <si>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</si>
  <si>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</si>
  <si>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</si>
  <si>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</si>
  <si>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</si>
  <si>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</si>
  <si>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</si>
  <si>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</si>
  <si>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</si>
  <si>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</si>
  <si>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</si>
  <si>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</si>
  <si>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</si>
  <si>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</si>
  <si>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</si>
  <si>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</si>
  <si>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</si>
  <si>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</si>
  <si>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</si>
  <si>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</si>
  <si>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</si>
  <si>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</si>
  <si>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</si>
  <si>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</si>
  <si>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</si>
  <si>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</si>
  <si>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</si>
  <si>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</si>
  <si>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</si>
  <si>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</si>
  <si>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</si>
  <si>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</si>
  <si>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</si>
  <si>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</si>
  <si>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</si>
  <si>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</si>
  <si>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</si>
  <si>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</si>
  <si>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</si>
  <si>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</si>
  <si>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</si>
  <si>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</si>
  <si>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</si>
  <si>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</si>
  <si>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</si>
  <si>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</si>
  <si>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</si>
  <si>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</si>
  <si>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</si>
  <si>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</si>
  <si>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</si>
  <si>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</si>
  <si>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</si>
  <si>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</si>
  <si>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</si>
  <si>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</si>
  <si>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</si>
  <si>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</si>
  <si>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</si>
  <si>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</si>
  <si>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</si>
  <si>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</si>
  <si>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</si>
  <si>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</si>
  <si>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</si>
  <si>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</si>
  <si>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</si>
  <si>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</si>
  <si>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</si>
  <si>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</si>
  <si>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</si>
  <si>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</si>
  <si>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</si>
  <si>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</si>
  <si>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</si>
  <si>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</si>
  <si>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</si>
  <si>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</si>
  <si>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</si>
  <si>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</si>
  <si>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</si>
  <si>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</si>
  <si>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</si>
  <si>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</si>
  <si>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</si>
  <si>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</si>
  <si>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</si>
  <si>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</si>
  <si>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</si>
  <si>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</si>
  <si>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</si>
  <si>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</si>
  <si>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</si>
  <si>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</si>
  <si>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</si>
  <si>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</si>
  <si>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</si>
  <si>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</si>
  <si>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</si>
  <si>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</si>
  <si>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</si>
  <si>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</si>
  <si>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</si>
  <si>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</si>
  <si>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</si>
  <si>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</si>
  <si>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</si>
  <si>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</si>
  <si>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</si>
  <si>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</si>
  <si>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</si>
  <si>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</si>
  <si>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</si>
  <si>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</si>
  <si>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</si>
  <si>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</si>
  <si>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</si>
  <si>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</si>
  <si>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</si>
  <si>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</si>
  <si>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</si>
  <si>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</si>
  <si>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</si>
  <si>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</si>
  <si>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</si>
  <si>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</si>
  <si>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</si>
  <si>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</si>
  <si>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</si>
  <si>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</si>
  <si>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</si>
  <si>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</si>
  <si>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</si>
  <si>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</si>
  <si>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</si>
  <si>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</si>
  <si>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</si>
  <si>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</si>
  <si>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</si>
  <si>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</si>
  <si>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</si>
  <si>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</si>
  <si>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</si>
  <si>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</si>
  <si>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</si>
  <si>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</si>
  <si>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</si>
  <si>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</si>
  <si>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</si>
  <si>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</si>
  <si>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</si>
  <si>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</si>
  <si>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</si>
  <si>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</si>
  <si>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</si>
  <si>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</si>
  <si>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</si>
  <si>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</si>
  <si>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</si>
  <si>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</si>
  <si>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</si>
  <si>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</si>
  <si>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</si>
  <si>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</si>
  <si>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</si>
  <si>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</si>
  <si>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</si>
  <si>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</si>
  <si>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</si>
  <si>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</si>
  <si>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</si>
  <si>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</si>
  <si>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</si>
  <si>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</si>
  <si>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</si>
  <si>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</si>
  <si>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</si>
  <si>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</si>
  <si>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</si>
  <si>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</si>
  <si>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</si>
  <si>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</si>
  <si>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</si>
  <si>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</si>
  <si>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</si>
  <si>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</si>
  <si>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</si>
  <si>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</si>
  <si>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</si>
  <si>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</si>
  <si>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</si>
  <si>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</si>
  <si>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</si>
  <si>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</si>
  <si>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</si>
  <si>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</si>
  <si>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</si>
  <si>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</si>
  <si>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</si>
  <si>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</si>
  <si>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</si>
  <si>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</si>
  <si>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</si>
  <si>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</si>
  <si>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</si>
  <si>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</si>
  <si>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</si>
  <si>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</si>
  <si>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</si>
  <si>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</si>
  <si>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</si>
  <si>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</si>
  <si>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</si>
  <si>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</si>
  <si>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</si>
  <si>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</si>
  <si>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</si>
  <si>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</si>
  <si>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</si>
  <si>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</si>
  <si>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</si>
  <si>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</si>
  <si>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</si>
  <si>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</si>
  <si>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</si>
  <si>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</si>
  <si>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</si>
  <si>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</si>
  <si>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</si>
  <si>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</si>
  <si>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</si>
  <si>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</si>
  <si>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</si>
  <si>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</si>
  <si>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</si>
  <si>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</si>
  <si>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</si>
  <si>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</si>
  <si>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</si>
  <si>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</si>
  <si>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</si>
  <si>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</si>
  <si>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</si>
  <si>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</si>
  <si>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</si>
  <si>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</si>
  <si>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</si>
  <si>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</si>
  <si>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</si>
  <si>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</si>
  <si>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</si>
  <si>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</si>
  <si>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</si>
  <si>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</si>
  <si>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</si>
  <si>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</si>
  <si>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</si>
  <si>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</si>
  <si>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</si>
  <si>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</si>
  <si>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</si>
  <si>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</si>
  <si>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</si>
  <si>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</si>
  <si>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</si>
  <si>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</si>
  <si>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</si>
  <si>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</si>
  <si>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</si>
  <si>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</si>
  <si>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</si>
  <si>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</si>
  <si>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</si>
  <si>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</si>
  <si>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</si>
  <si>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</si>
  <si>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</si>
  <si>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</si>
  <si>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</si>
  <si>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</si>
  <si>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</si>
  <si>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</si>
  <si>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</si>
  <si>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</si>
  <si>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</si>
  <si>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</si>
  <si>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</si>
  <si>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</si>
  <si>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</si>
  <si>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</si>
  <si>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</si>
  <si>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</si>
  <si>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</si>
  <si>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</si>
  <si>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</si>
  <si>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</si>
  <si>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</si>
  <si>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</si>
  <si>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</si>
  <si>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</si>
  <si>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</si>
  <si>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</si>
  <si>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</si>
  <si>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</si>
  <si>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</si>
  <si>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</si>
  <si>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</si>
  <si>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</si>
  <si>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</si>
  <si>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</si>
  <si>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</si>
  <si>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</si>
  <si>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</si>
  <si>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</si>
  <si>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</si>
  <si>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</si>
  <si>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</si>
  <si>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</si>
  <si>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</si>
  <si>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</si>
  <si>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</si>
  <si>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</si>
  <si>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</si>
  <si>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</si>
  <si>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</si>
  <si>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</si>
  <si>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</si>
  <si>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</si>
  <si>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</si>
  <si>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</si>
  <si>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</si>
  <si>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</si>
  <si>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</si>
  <si>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</si>
  <si>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</si>
  <si>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</si>
  <si>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</si>
  <si>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</si>
  <si>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</si>
  <si>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</si>
  <si>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</si>
  <si>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</si>
  <si>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</si>
  <si>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</si>
  <si>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</si>
  <si>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</si>
  <si>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</si>
  <si>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</si>
  <si>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</si>
  <si>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</si>
  <si>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</si>
  <si>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</si>
  <si>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</si>
  <si>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</si>
  <si>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</si>
  <si>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</si>
  <si>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</si>
  <si>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</si>
  <si>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</si>
  <si>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</si>
  <si>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</si>
  <si>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</si>
  <si>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</si>
  <si>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</si>
  <si>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</si>
  <si>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</si>
  <si>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</si>
  <si>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</si>
  <si>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</si>
  <si>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</si>
  <si>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</si>
  <si>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</si>
  <si>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</si>
  <si>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</si>
  <si>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</si>
  <si>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</si>
  <si>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</si>
  <si>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</si>
  <si>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</si>
  <si>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</si>
  <si>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</si>
  <si>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</si>
  <si>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</si>
  <si>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</si>
  <si>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</si>
  <si>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</si>
  <si>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</si>
  <si>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</si>
  <si>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</si>
  <si>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</si>
  <si>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</si>
  <si>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</si>
  <si>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</si>
  <si>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</si>
  <si>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</si>
  <si>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</si>
  <si>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</si>
  <si>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</si>
  <si>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</si>
  <si>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</si>
  <si>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</si>
  <si>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</si>
  <si>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</si>
  <si>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</si>
  <si>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</si>
  <si>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</si>
  <si>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</si>
  <si>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</si>
  <si>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</si>
  <si>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</si>
  <si>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</si>
  <si>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</si>
  <si>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</si>
  <si>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</si>
  <si>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</si>
  <si>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</si>
  <si>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</si>
  <si>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</si>
  <si>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</si>
  <si>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</si>
  <si>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</si>
  <si>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</si>
  <si>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</si>
  <si>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</si>
  <si>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</si>
  <si>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</si>
  <si>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</si>
  <si>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</si>
  <si>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</si>
  <si>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</si>
  <si>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</si>
  <si>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</si>
  <si>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</si>
  <si>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</si>
  <si>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</si>
  <si>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</si>
  <si>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</si>
  <si>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</si>
  <si>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</si>
  <si>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</si>
  <si>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</si>
  <si>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</si>
  <si>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</si>
  <si>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</si>
  <si>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</si>
  <si>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</si>
  <si>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</si>
  <si>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</si>
  <si>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</si>
  <si>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</si>
  <si>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</si>
  <si>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</si>
  <si>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</si>
  <si>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</si>
  <si>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</si>
  <si>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</si>
  <si>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</si>
  <si>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</si>
  <si>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</si>
  <si>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</si>
  <si>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</si>
  <si>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</si>
  <si>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</si>
  <si>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</si>
  <si>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</si>
  <si>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</si>
  <si>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</si>
  <si>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</si>
  <si>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</si>
  <si>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</si>
  <si>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</si>
  <si>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</si>
  <si>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</si>
  <si>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</si>
  <si>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</si>
  <si>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</si>
  <si>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</si>
  <si>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</si>
  <si>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</si>
  <si>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</si>
  <si>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</si>
  <si>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</si>
  <si>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</si>
  <si>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</si>
  <si>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</si>
  <si>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</si>
  <si>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</si>
  <si>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</si>
  <si>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</si>
  <si>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</si>
  <si>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</si>
  <si>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</si>
  <si>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</si>
  <si>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</si>
  <si>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</si>
  <si>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</si>
  <si>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</si>
  <si>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</si>
  <si>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</si>
  <si>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</si>
  <si>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</si>
  <si>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</si>
  <si>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</si>
  <si>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</si>
  <si>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</si>
  <si>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</si>
  <si>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</si>
  <si>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</si>
  <si>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</si>
  <si>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</si>
  <si>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</si>
  <si>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</si>
  <si>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</si>
  <si>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</si>
  <si>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</si>
  <si>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</si>
  <si>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</si>
  <si>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</si>
  <si>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</si>
  <si>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</si>
  <si>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</si>
  <si>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</si>
  <si>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</si>
  <si>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</si>
  <si>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</si>
  <si>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</si>
  <si>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</si>
  <si>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</si>
  <si>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</si>
  <si>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</si>
  <si>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</si>
  <si>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</si>
  <si>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</si>
  <si>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</si>
  <si>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</si>
  <si>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</si>
  <si>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</si>
  <si>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</si>
  <si>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</si>
  <si>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</si>
  <si>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</si>
  <si>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</si>
  <si>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</si>
  <si>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</si>
  <si>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</si>
  <si>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</si>
  <si>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</si>
  <si>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</si>
  <si>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</si>
  <si>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</si>
  <si>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</si>
  <si>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</si>
  <si>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</si>
  <si>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</si>
  <si>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</si>
  <si>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</si>
  <si>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</si>
  <si>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</si>
  <si>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</si>
  <si>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</si>
  <si>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</si>
  <si>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</si>
  <si>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</si>
  <si>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</si>
  <si>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</si>
  <si>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</si>
  <si>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</si>
  <si>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</si>
  <si>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</si>
  <si>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</si>
  <si>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</si>
  <si>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</si>
  <si>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</si>
  <si>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</si>
  <si>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</si>
  <si>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</si>
  <si>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</si>
  <si>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</si>
  <si>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</si>
  <si>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</si>
  <si>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</si>
  <si>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</si>
  <si>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</si>
  <si>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</si>
  <si>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</si>
  <si>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</si>
  <si>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</si>
  <si>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</si>
  <si>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</si>
  <si>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</si>
  <si>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</si>
  <si>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</si>
  <si>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</si>
  <si>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</si>
  <si>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</si>
  <si>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</si>
  <si>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</si>
  <si>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</si>
  <si>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</si>
  <si>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</si>
  <si>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</si>
  <si>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</si>
  <si>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</si>
  <si>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</si>
  <si>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</si>
  <si>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</si>
  <si>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</si>
  <si>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</si>
  <si>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</si>
  <si>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</si>
  <si>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</si>
  <si>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</si>
  <si>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</si>
  <si>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</si>
  <si>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</si>
  <si>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</si>
  <si>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</si>
  <si>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</si>
  <si>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</si>
  <si>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</si>
  <si>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</si>
  <si>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</si>
  <si>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</si>
  <si>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</si>
  <si>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</si>
  <si>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</si>
  <si>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</si>
  <si>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</si>
  <si>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</si>
  <si>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</si>
  <si>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</si>
  <si>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</si>
  <si>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</si>
  <si>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</si>
  <si>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</si>
  <si>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</si>
  <si>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</si>
  <si>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</si>
  <si>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</si>
  <si>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</si>
  <si>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</si>
  <si>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</si>
  <si>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</si>
  <si>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</si>
  <si>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</si>
  <si>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</si>
  <si>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</si>
  <si>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</si>
  <si>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</si>
  <si>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</si>
  <si>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</si>
  <si>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</si>
  <si>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</si>
  <si>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</si>
  <si>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</si>
  <si>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</si>
  <si>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</si>
  <si>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</si>
  <si>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</si>
  <si>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</si>
  <si>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</si>
  <si>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</si>
  <si>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</si>
  <si>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</si>
  <si>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</si>
  <si>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</si>
  <si>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</si>
  <si>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</si>
  <si>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</si>
  <si>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</si>
  <si>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</si>
  <si>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</si>
  <si>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</si>
  <si>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</si>
  <si>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</si>
  <si>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</si>
  <si>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</si>
  <si>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</si>
  <si>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</si>
  <si>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</si>
  <si>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</si>
  <si>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</si>
  <si>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</si>
  <si>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</si>
  <si>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</si>
  <si>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</si>
  <si>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</si>
  <si>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</si>
  <si>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</si>
  <si>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</si>
  <si>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</si>
  <si>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</si>
  <si>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</si>
  <si>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</si>
  <si>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</si>
  <si>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</si>
  <si>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</si>
  <si>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</si>
  <si>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</si>
  <si>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</si>
  <si>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</si>
  <si>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</si>
  <si>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</si>
  <si>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</si>
  <si>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</si>
  <si>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</si>
  <si>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</si>
  <si>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</si>
  <si>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</si>
  <si>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</si>
  <si>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</si>
  <si>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</si>
  <si>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</si>
  <si>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</si>
  <si>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</si>
  <si>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</si>
  <si>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</si>
  <si>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</si>
  <si>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</si>
  <si>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</si>
  <si>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</si>
  <si>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</si>
  <si>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</si>
  <si>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</si>
  <si>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</si>
  <si>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</si>
  <si>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</si>
  <si>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</si>
  <si>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</si>
  <si>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</si>
  <si>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</si>
  <si>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</si>
  <si>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</si>
  <si>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</si>
  <si>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</si>
  <si>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</si>
  <si>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</si>
  <si>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</si>
  <si>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</si>
  <si>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</si>
  <si>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</si>
  <si>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</si>
  <si>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</si>
  <si>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</si>
  <si>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</si>
  <si>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</si>
  <si>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</si>
  <si>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</si>
  <si>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</si>
  <si>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</si>
  <si>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</si>
  <si>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</si>
  <si>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</si>
  <si>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</si>
  <si>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</si>
  <si>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</si>
  <si>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</si>
  <si>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</si>
  <si>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</si>
  <si>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</si>
  <si>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</si>
  <si>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</si>
  <si>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</si>
  <si>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</si>
  <si>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</si>
  <si>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</si>
  <si>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</si>
  <si>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</si>
  <si>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</si>
  <si>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</si>
  <si>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</si>
  <si>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</si>
  <si>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</si>
  <si>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</si>
  <si>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</si>
  <si>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</si>
  <si>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</si>
  <si>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</si>
  <si>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</si>
  <si>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</si>
  <si>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</si>
  <si>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</si>
  <si>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</si>
  <si>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</si>
  <si>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</si>
  <si>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</si>
  <si>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</si>
  <si>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</si>
  <si>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</si>
  <si>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</si>
  <si>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</si>
  <si>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</si>
  <si>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</si>
  <si>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</si>
  <si>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</si>
  <si>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</si>
  <si>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</si>
  <si>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</si>
  <si>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</si>
  <si>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</si>
  <si>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</si>
  <si>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</si>
  <si>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</si>
  <si>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</si>
  <si>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</si>
  <si>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</si>
  <si>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</si>
  <si>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</si>
  <si>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</si>
  <si>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</si>
  <si>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</si>
  <si>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</si>
  <si>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</si>
  <si>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</si>
  <si>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</si>
  <si>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</si>
  <si>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</si>
  <si>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</si>
  <si>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</si>
  <si>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</si>
  <si>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</si>
  <si>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</si>
  <si>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</si>
  <si>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</si>
  <si>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</si>
  <si>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</si>
  <si>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</si>
  <si>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</si>
  <si>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</si>
  <si>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</si>
  <si>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</si>
  <si>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</si>
  <si>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</si>
  <si>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</si>
  <si>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</si>
  <si>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</si>
  <si>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</si>
  <si>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</si>
  <si>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</si>
  <si>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</si>
  <si>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</si>
  <si>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</si>
  <si>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</si>
  <si>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</si>
  <si>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</si>
  <si>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</si>
  <si>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</si>
  <si>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</si>
  <si>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</si>
  <si>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</si>
  <si>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</si>
  <si>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</si>
  <si>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</si>
  <si>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</si>
  <si>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</si>
  <si>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</si>
  <si>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</si>
  <si>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</si>
  <si>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</si>
  <si>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</si>
  <si>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</si>
  <si>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</si>
  <si>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</si>
  <si>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</si>
  <si>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</si>
  <si>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</si>
  <si>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</si>
  <si>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</si>
  <si>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</si>
  <si>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</si>
  <si>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</si>
  <si>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</si>
  <si>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</si>
  <si>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</si>
  <si>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</si>
  <si>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</si>
  <si>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</si>
  <si>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</si>
  <si>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</si>
  <si>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</si>
  <si>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</si>
  <si>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</si>
  <si>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</si>
  <si>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</si>
  <si>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</si>
  <si>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</si>
  <si>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</si>
  <si>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</si>
  <si>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</si>
  <si>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</si>
  <si>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</si>
  <si>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</si>
  <si>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</si>
  <si>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</si>
  <si>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</si>
  <si>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</si>
  <si>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</si>
  <si>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</si>
  <si>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</si>
  <si>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</si>
  <si>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</si>
  <si>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</si>
  <si>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</si>
  <si>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</si>
  <si>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</si>
  <si>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</si>
  <si>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</si>
  <si>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</si>
  <si>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</si>
  <si>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</si>
  <si>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</si>
  <si>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</si>
  <si>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</si>
  <si>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</si>
  <si>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</si>
  <si>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</si>
  <si>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</si>
  <si>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</si>
  <si>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</si>
  <si>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</si>
  <si>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</si>
  <si>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</si>
  <si>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</si>
  <si>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</si>
  <si>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</si>
  <si>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</si>
  <si>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</si>
  <si>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</si>
  <si>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</si>
  <si>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</si>
  <si>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</si>
  <si>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</si>
  <si>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</si>
  <si>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</si>
  <si>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</si>
  <si>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</si>
  <si>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</si>
  <si>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</si>
  <si>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</si>
  <si>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</si>
  <si>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</si>
  <si>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</si>
  <si>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</si>
  <si>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</si>
  <si>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</si>
  <si>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</si>
  <si>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</si>
  <si>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</si>
  <si>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</si>
  <si>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</si>
  <si>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</si>
  <si>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</si>
  <si>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</si>
  <si>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</si>
  <si>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</si>
  <si>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</si>
  <si>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</si>
  <si>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</si>
  <si>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</si>
  <si>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</si>
  <si>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</si>
  <si>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</si>
  <si>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</si>
  <si>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</si>
  <si>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</si>
  <si>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</si>
  <si>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</si>
  <si>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</si>
  <si>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</si>
  <si>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</si>
  <si>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</si>
  <si>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</si>
  <si>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</si>
  <si>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</si>
  <si>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</si>
  <si>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</si>
  <si>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</si>
  <si>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</si>
  <si>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</si>
  <si>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</si>
  <si>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</si>
  <si>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</si>
  <si>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</si>
  <si>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</si>
  <si>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</si>
  <si>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</si>
  <si>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</si>
  <si>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</si>
  <si>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</si>
  <si>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</si>
  <si>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</si>
  <si>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</si>
  <si>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</si>
  <si>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</si>
  <si>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</si>
  <si>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</si>
  <si>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</si>
  <si>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</si>
  <si>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</si>
  <si>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</si>
  <si>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</si>
  <si>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</si>
  <si>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</si>
  <si>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</si>
  <si>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</si>
  <si>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</si>
  <si>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</si>
  <si>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</si>
  <si>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</si>
  <si>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</si>
  <si>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</si>
  <si>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</si>
  <si>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</si>
  <si>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</si>
  <si>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</si>
  <si>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</si>
  <si>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</si>
  <si>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</si>
  <si>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</si>
  <si>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</si>
  <si>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</si>
  <si>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</si>
  <si>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</si>
  <si>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</si>
  <si>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</si>
  <si>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</si>
  <si>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</si>
  <si>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</si>
  <si>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</si>
  <si>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</si>
  <si>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</si>
  <si>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</si>
  <si>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</si>
  <si>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</si>
  <si>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</si>
  <si>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</si>
  <si>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</si>
  <si>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</si>
  <si>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</si>
  <si>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</si>
  <si>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</si>
  <si>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</si>
  <si>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</si>
  <si>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</si>
  <si>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</si>
  <si>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</si>
  <si>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</si>
  <si>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</si>
  <si>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</si>
  <si>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</si>
  <si>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</si>
  <si>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</si>
  <si>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</si>
  <si>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</si>
  <si>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</si>
  <si>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</si>
  <si>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</si>
  <si>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</si>
  <si>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</si>
  <si>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</si>
  <si>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</si>
  <si>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</si>
  <si>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</si>
  <si>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</si>
  <si>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</si>
  <si>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</si>
  <si>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</si>
  <si>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</si>
  <si>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</si>
  <si>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</si>
  <si>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</si>
  <si>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</si>
  <si>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</si>
  <si>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</si>
  <si>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</si>
  <si>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</si>
  <si>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</si>
  <si>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</si>
  <si>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</si>
  <si>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</si>
  <si>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</si>
  <si>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</si>
  <si>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</si>
  <si>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</si>
  <si>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</si>
  <si>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</si>
  <si>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</si>
  <si>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</si>
  <si>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</si>
  <si>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</si>
  <si>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</si>
  <si>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</si>
  <si>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</si>
  <si>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</si>
  <si>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</si>
  <si>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</si>
  <si>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</si>
  <si>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</si>
  <si>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</si>
  <si>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</si>
  <si>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</si>
  <si>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</si>
  <si>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</si>
  <si>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</si>
  <si>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</si>
  <si>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</si>
  <si>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</si>
  <si>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</si>
  <si>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</si>
  <si>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</si>
  <si>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</si>
  <si>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</si>
  <si>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</si>
  <si>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</si>
  <si>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</si>
  <si>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</si>
  <si>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</si>
  <si>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</si>
  <si>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</si>
  <si>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</si>
  <si>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</si>
  <si>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</si>
  <si>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</si>
  <si>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</si>
  <si>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</si>
  <si>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</si>
  <si>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</si>
  <si>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</si>
  <si>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</si>
  <si>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</si>
  <si>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</si>
  <si>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</si>
  <si>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</si>
  <si>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</si>
  <si>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</si>
  <si>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</si>
  <si>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</si>
  <si>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</si>
  <si>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</si>
  <si>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</si>
  <si>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</si>
  <si>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</si>
  <si>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</si>
  <si>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</si>
  <si>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</si>
  <si>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</si>
  <si>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</si>
  <si>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</si>
  <si>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</si>
  <si>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</si>
  <si>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</si>
  <si>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</si>
  <si>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</si>
  <si>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</si>
  <si>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</si>
  <si>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</si>
  <si>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</si>
  <si>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</si>
  <si>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</si>
  <si>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</si>
  <si>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</si>
  <si>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</si>
  <si>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</si>
  <si>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</si>
  <si>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</si>
  <si>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</si>
  <si>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</si>
  <si>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</si>
  <si>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</si>
  <si>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</si>
  <si>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</si>
  <si>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</si>
  <si>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</si>
  <si>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</si>
  <si>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</si>
  <si>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</si>
  <si>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</si>
  <si>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</si>
  <si>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</si>
  <si>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</si>
  <si>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</si>
  <si>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</si>
  <si>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</si>
  <si>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</si>
  <si>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</si>
  <si>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</si>
  <si>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</si>
  <si>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</si>
  <si>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</si>
  <si>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</si>
  <si>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</si>
  <si>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</si>
  <si>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</si>
  <si>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</si>
  <si>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</si>
  <si>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</si>
  <si>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</si>
  <si>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</si>
  <si>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</si>
  <si>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</si>
  <si>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</si>
  <si>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</si>
  <si>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</si>
  <si>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</si>
  <si>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</si>
  <si>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</si>
  <si>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</si>
  <si>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</si>
  <si>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</si>
  <si>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</si>
  <si>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</si>
  <si>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</si>
  <si>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</si>
  <si>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</si>
  <si>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</si>
  <si>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</si>
  <si>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</si>
  <si>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</si>
  <si>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</si>
  <si>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</si>
  <si>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</si>
  <si>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</si>
  <si>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</si>
  <si>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</si>
  <si>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</si>
  <si>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</si>
  <si>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</si>
  <si>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</si>
  <si>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</si>
  <si>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</si>
  <si>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</si>
  <si>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</si>
  <si>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</si>
  <si>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</si>
  <si>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</si>
  <si>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</si>
  <si>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</si>
  <si>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</si>
  <si>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</si>
  <si>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</si>
  <si>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</si>
  <si>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</si>
  <si>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</si>
  <si>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</si>
  <si>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</si>
  <si>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</si>
  <si>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</si>
  <si>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</si>
  <si>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</si>
  <si>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</si>
  <si>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</si>
  <si>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</si>
  <si>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</si>
  <si>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</si>
  <si>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</si>
  <si>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</si>
  <si>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</si>
  <si>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</si>
  <si>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</si>
  <si>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</si>
  <si>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</si>
  <si>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</si>
  <si>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</si>
  <si>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</si>
  <si>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</si>
  <si>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</si>
  <si>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</si>
  <si>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</si>
  <si>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</si>
  <si>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</si>
  <si>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</si>
  <si>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</si>
  <si>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</si>
  <si>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</si>
  <si>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</si>
  <si>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</si>
  <si>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</si>
  <si>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</si>
  <si>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</si>
  <si>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</si>
  <si>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</si>
  <si>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</si>
  <si>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</si>
  <si>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</si>
  <si>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</si>
  <si>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</si>
  <si>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</si>
  <si>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</si>
  <si>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</si>
  <si>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</si>
  <si>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</si>
  <si>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</si>
  <si>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</si>
  <si>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</si>
  <si>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</si>
  <si>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</si>
  <si>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</si>
  <si>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</si>
  <si>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</si>
  <si>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</si>
  <si>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</si>
  <si>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</si>
  <si>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</si>
  <si>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</si>
  <si>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</si>
  <si>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</si>
  <si>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</si>
  <si>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</si>
  <si>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</si>
  <si>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</si>
  <si>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</si>
  <si>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</si>
  <si>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</si>
  <si>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</si>
  <si>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</si>
  <si>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</si>
  <si>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</si>
  <si>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</si>
  <si>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</si>
  <si>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</si>
  <si>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</si>
  <si>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</si>
  <si>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</si>
  <si>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</si>
  <si>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</si>
  <si>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</si>
  <si>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</si>
  <si>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</si>
  <si>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</si>
  <si>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</si>
  <si>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</si>
  <si>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</si>
  <si>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</si>
  <si>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</si>
  <si>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</si>
  <si>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</si>
  <si>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</si>
  <si>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</si>
  <si>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</si>
  <si>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</si>
  <si>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</si>
  <si>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</si>
  <si>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</si>
  <si>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</si>
  <si>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</si>
  <si>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</si>
  <si>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</si>
  <si>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</si>
  <si>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</si>
  <si>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</si>
  <si>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</si>
  <si>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</si>
  <si>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</si>
  <si>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</si>
  <si>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</si>
  <si>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</si>
  <si>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</si>
  <si>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</si>
  <si>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</si>
  <si>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</si>
  <si>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</si>
  <si>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</si>
  <si>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</si>
  <si>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</si>
  <si>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</si>
  <si>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</si>
  <si>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</si>
  <si>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</si>
  <si>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</si>
  <si>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</si>
  <si>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</si>
  <si>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</si>
  <si>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</si>
  <si>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</si>
  <si>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</si>
  <si>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</si>
  <si>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</si>
  <si>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</si>
  <si>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</si>
  <si>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</si>
  <si>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</si>
  <si>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</si>
  <si>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</si>
  <si>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</si>
  <si>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</si>
  <si>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</si>
  <si>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</si>
  <si>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</si>
  <si>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</si>
  <si>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</si>
  <si>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</si>
  <si>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</si>
  <si>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</si>
  <si>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</si>
  <si>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</si>
  <si>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</si>
  <si>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</si>
  <si>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</si>
  <si>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</si>
  <si>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</si>
  <si>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</si>
  <si>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</si>
  <si>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</si>
  <si>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</si>
  <si>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</si>
  <si>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</si>
  <si>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</si>
  <si>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</si>
  <si>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</si>
  <si>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</si>
  <si>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</si>
  <si>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</si>
  <si>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</si>
  <si>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</si>
  <si>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</si>
  <si>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</si>
  <si>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</si>
  <si>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</si>
  <si>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</si>
  <si>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</si>
  <si>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</si>
  <si>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</si>
  <si>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</si>
  <si>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</si>
  <si>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</si>
  <si>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</si>
  <si>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</si>
  <si>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</si>
  <si>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</si>
  <si>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</si>
  <si>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</si>
  <si>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</si>
  <si>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</si>
  <si>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</si>
  <si>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</si>
  <si>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</si>
  <si>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</si>
  <si>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</si>
  <si>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</si>
  <si>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</si>
  <si>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</si>
  <si>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</si>
  <si>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</si>
  <si>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</si>
  <si>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</si>
  <si>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</si>
  <si>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</si>
  <si>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</si>
  <si>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</si>
  <si>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</si>
  <si>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</si>
  <si>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</si>
  <si>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</si>
  <si>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</si>
  <si>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</si>
  <si>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</si>
  <si>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</si>
  <si>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</si>
  <si>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</si>
  <si>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</si>
  <si>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</si>
  <si>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</si>
  <si>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</si>
  <si>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</si>
  <si>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</si>
  <si>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</si>
  <si>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</si>
  <si>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</si>
  <si>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</si>
  <si>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</si>
  <si>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</si>
  <si>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</si>
  <si>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</si>
  <si>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</si>
  <si>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</si>
  <si>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</si>
  <si>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</si>
  <si>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</si>
  <si>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</si>
  <si>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</si>
  <si>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</si>
  <si>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</si>
  <si>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</si>
  <si>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</si>
  <si>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</si>
  <si>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</si>
  <si>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</si>
  <si>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</si>
  <si>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</si>
  <si>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</si>
  <si>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</si>
  <si>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</si>
  <si>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</si>
  <si>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</si>
  <si>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</si>
  <si>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</si>
  <si>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</si>
  <si>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</si>
  <si>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</si>
  <si>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</si>
  <si>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</si>
  <si>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</si>
  <si>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</si>
  <si>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</si>
  <si>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</si>
  <si>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</si>
  <si>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</si>
  <si>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</si>
  <si>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</si>
  <si>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</si>
  <si>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</si>
  <si>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</si>
  <si>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</si>
  <si>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</si>
  <si>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</si>
  <si>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</si>
  <si>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</si>
  <si>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</si>
  <si>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</si>
  <si>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</si>
  <si>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</si>
  <si>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</si>
  <si>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</si>
  <si>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</si>
  <si>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</si>
  <si>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</si>
  <si>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</si>
  <si>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</si>
  <si>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</si>
  <si>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</si>
  <si>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</si>
  <si>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</si>
  <si>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</si>
  <si>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</si>
  <si>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</si>
  <si>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</si>
  <si>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</si>
  <si>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</si>
  <si>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</si>
  <si>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</si>
  <si>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</si>
  <si>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</si>
  <si>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</si>
  <si>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</si>
  <si>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</si>
  <si>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</si>
  <si>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</si>
  <si>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</si>
  <si>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</si>
  <si>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</si>
  <si>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</si>
  <si>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</si>
  <si>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</si>
  <si>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</si>
  <si>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</si>
  <si>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</si>
  <si>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</si>
  <si>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</si>
  <si>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</si>
  <si>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</si>
  <si>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</si>
  <si>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</si>
  <si>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</si>
  <si>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</si>
  <si>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</si>
  <si>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</si>
  <si>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</si>
  <si>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</si>
  <si>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</si>
  <si>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</si>
  <si>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</si>
  <si>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</si>
  <si>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</si>
  <si>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</si>
  <si>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</si>
  <si>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</si>
  <si>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</si>
  <si>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</si>
  <si>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</si>
  <si>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</si>
  <si>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</si>
  <si>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</si>
  <si>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</si>
  <si>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</si>
  <si>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</si>
  <si>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</si>
  <si>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</si>
  <si>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</si>
  <si>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</si>
  <si>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</si>
  <si>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</si>
  <si>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</si>
  <si>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</si>
  <si>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</si>
  <si>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</si>
  <si>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</si>
  <si>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</si>
  <si>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</si>
  <si>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</si>
  <si>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</si>
  <si>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</si>
  <si>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</si>
  <si>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</si>
  <si>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</si>
  <si>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</si>
  <si>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</si>
  <si>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</si>
  <si>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</si>
  <si>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</si>
  <si>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</si>
  <si>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</si>
  <si>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</si>
  <si>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</si>
  <si>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</si>
  <si>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</si>
  <si>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</si>
  <si>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</si>
  <si>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</si>
  <si>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</si>
  <si>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</si>
  <si>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</si>
  <si>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</si>
  <si>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</si>
  <si>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</si>
  <si>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</si>
  <si>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</si>
  <si>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</si>
  <si>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</si>
  <si>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</si>
  <si>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</si>
  <si>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</si>
  <si>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</si>
  <si>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</si>
  <si>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</si>
  <si>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</si>
  <si>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</si>
  <si>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</si>
  <si>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</si>
  <si>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</si>
  <si>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</si>
  <si>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</si>
  <si>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</si>
  <si>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</si>
  <si>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</si>
  <si>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</si>
  <si>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</si>
  <si>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</si>
  <si>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</si>
  <si>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</si>
  <si>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</si>
  <si>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</si>
  <si>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</si>
  <si>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</si>
  <si>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</si>
  <si>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</si>
  <si>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</si>
  <si>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</si>
  <si>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</si>
  <si>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</si>
  <si>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</si>
  <si>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</si>
  <si>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</si>
  <si>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</si>
  <si>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</si>
  <si>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</si>
  <si>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</si>
  <si>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</si>
  <si>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</si>
  <si>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</si>
  <si>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</si>
  <si>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</si>
  <si>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</si>
  <si>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</si>
  <si>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</si>
  <si>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</si>
  <si>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</si>
  <si>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</si>
  <si>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</si>
  <si>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</si>
  <si>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</si>
  <si>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</si>
  <si>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</si>
  <si>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</si>
  <si>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</si>
  <si>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</si>
  <si>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</si>
  <si>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</si>
  <si>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</si>
  <si>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</si>
  <si>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</si>
  <si>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</si>
  <si>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</si>
  <si>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</si>
  <si>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</si>
  <si>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</si>
  <si>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</si>
  <si>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</si>
  <si>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</si>
  <si>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</si>
  <si>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</si>
  <si>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</si>
  <si>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</si>
  <si>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</si>
  <si>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</si>
  <si>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</si>
  <si>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</si>
  <si>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</si>
  <si>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</si>
  <si>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</si>
  <si>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</si>
  <si>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</si>
  <si>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</si>
  <si>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</si>
  <si>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</si>
  <si>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</si>
  <si>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</si>
  <si>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</si>
  <si>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</si>
  <si>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</si>
  <si>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</si>
  <si>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</si>
  <si>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</si>
  <si>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</si>
  <si>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</si>
  <si>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</si>
  <si>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</si>
  <si>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</si>
  <si>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</si>
  <si>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</si>
  <si>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</si>
  <si>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</si>
  <si>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</si>
  <si>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</si>
  <si>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</si>
  <si>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</si>
  <si>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</si>
  <si>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</si>
  <si>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</si>
  <si>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</si>
  <si>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</si>
  <si>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</si>
  <si>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</si>
  <si>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</si>
  <si>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</si>
  <si>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</si>
  <si>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</si>
  <si>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</si>
  <si>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</si>
  <si>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</si>
  <si>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</si>
  <si>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</si>
  <si>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</si>
  <si>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</si>
  <si>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</si>
  <si>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</si>
  <si>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</si>
  <si>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</si>
  <si>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</si>
  <si>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</si>
  <si>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</si>
  <si>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</si>
  <si>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</si>
  <si>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</si>
  <si>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</si>
  <si>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</si>
  <si>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</si>
  <si>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</si>
  <si>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</si>
  <si>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</si>
  <si>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</si>
  <si>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</si>
  <si>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</si>
  <si>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</si>
  <si>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</si>
  <si>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</si>
  <si>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</si>
  <si>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</si>
  <si>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</si>
  <si>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</si>
  <si>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</si>
  <si>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</si>
  <si>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</si>
  <si>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</si>
  <si>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</si>
  <si>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</si>
  <si>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</si>
  <si>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</si>
  <si>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</si>
  <si>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</si>
  <si>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</si>
  <si>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</si>
  <si>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</si>
  <si>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</si>
  <si>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</si>
  <si>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</si>
  <si>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</si>
  <si>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</si>
  <si>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</si>
  <si>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</si>
  <si>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</si>
  <si>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</si>
  <si>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</si>
  <si>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</si>
  <si>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</si>
  <si>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</si>
  <si>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</si>
  <si>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</si>
  <si>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</si>
  <si>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</si>
  <si>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</si>
  <si>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</si>
  <si>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</si>
  <si>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</si>
  <si>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</si>
  <si>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</si>
  <si>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</si>
  <si>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</si>
  <si>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</si>
  <si>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</si>
  <si>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</si>
  <si>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</si>
  <si>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</si>
  <si>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</si>
  <si>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</si>
  <si>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</si>
  <si>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</si>
  <si>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</si>
  <si>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</si>
  <si>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</si>
  <si>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</si>
  <si>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</si>
  <si>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</si>
  <si>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</si>
  <si>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</si>
  <si>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</si>
  <si>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</si>
  <si>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</si>
  <si>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</si>
  <si>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</si>
  <si>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</si>
  <si>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</si>
  <si>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</si>
  <si>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</si>
  <si>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</si>
  <si>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</si>
  <si>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</si>
  <si>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</si>
  <si>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</si>
  <si>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</si>
  <si>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</si>
  <si>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</si>
  <si>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</si>
  <si>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</si>
  <si>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</si>
  <si>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</si>
  <si>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</si>
  <si>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</si>
  <si>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</si>
  <si>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</si>
  <si>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</si>
  <si>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</si>
  <si>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</si>
  <si>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</si>
  <si>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</si>
  <si>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</si>
  <si>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</si>
  <si>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</si>
  <si>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</si>
  <si>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</si>
  <si>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</si>
  <si>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</si>
  <si>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</si>
  <si>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</si>
  <si>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</si>
  <si>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</si>
  <si>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</si>
  <si>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</si>
  <si>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</si>
  <si>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</si>
  <si>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</si>
  <si>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</si>
  <si>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</si>
  <si>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</si>
  <si>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</si>
  <si>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</si>
  <si>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</si>
  <si>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</si>
  <si>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</si>
  <si>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</si>
  <si>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</si>
  <si>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</si>
  <si>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</si>
  <si>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</si>
  <si>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</si>
  <si>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</si>
  <si>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</si>
  <si>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</si>
  <si>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</si>
  <si>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</si>
  <si>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</si>
  <si>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</si>
  <si>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</si>
  <si>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</si>
  <si>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</si>
  <si>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</si>
  <si>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</si>
  <si>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</si>
  <si>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</si>
  <si>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</si>
  <si>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</si>
  <si>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</si>
  <si>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</si>
  <si>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</si>
  <si>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</si>
  <si>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</si>
  <si>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</si>
  <si>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</si>
  <si>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</si>
  <si>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</si>
  <si>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</si>
  <si>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</si>
  <si>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</si>
  <si>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</si>
  <si>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</si>
  <si>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</si>
  <si>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</si>
  <si>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</si>
  <si>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</si>
  <si>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</si>
  <si>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</si>
  <si>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</si>
  <si>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</si>
  <si>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</si>
  <si>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</si>
  <si>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</si>
  <si>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</si>
  <si>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</si>
  <si>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</si>
  <si>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</si>
  <si>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</si>
  <si>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</si>
  <si>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</si>
  <si>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</si>
  <si>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</si>
  <si>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</si>
  <si>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</si>
  <si>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</si>
  <si>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</si>
  <si>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</si>
  <si>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</si>
  <si>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</si>
  <si>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</si>
  <si>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</si>
  <si>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</si>
  <si>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</si>
  <si>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</si>
  <si>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</si>
  <si>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</si>
  <si>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</si>
  <si>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</si>
  <si>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</si>
  <si>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</si>
  <si>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</si>
  <si>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</si>
  <si>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</si>
  <si>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</si>
  <si>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</si>
  <si>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</si>
  <si>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</si>
  <si>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</si>
  <si>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</si>
  <si>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</si>
  <si>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</si>
  <si>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</si>
  <si>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</si>
  <si>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</si>
  <si>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</si>
  <si>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</si>
  <si>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</si>
  <si>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</si>
  <si>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</si>
  <si>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</si>
  <si>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</si>
  <si>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</si>
  <si>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</si>
  <si>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</si>
  <si>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</si>
  <si>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</si>
  <si>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</si>
  <si>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</si>
  <si>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</si>
  <si>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</si>
  <si>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</si>
  <si>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</si>
  <si>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</si>
  <si>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</si>
  <si>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</si>
  <si>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</si>
  <si>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</si>
  <si>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</si>
  <si>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</si>
  <si>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</si>
  <si>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</si>
  <si>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</si>
  <si>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</si>
  <si>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</si>
  <si>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</si>
  <si>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</si>
  <si>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</si>
  <si>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</si>
  <si>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</si>
  <si>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</si>
  <si>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</si>
  <si>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</si>
  <si>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</si>
  <si>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</si>
  <si>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</si>
  <si>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</si>
  <si>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</si>
  <si>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</si>
  <si>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</si>
  <si>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</si>
  <si>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</si>
  <si>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</si>
  <si>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</si>
  <si>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</si>
  <si>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</si>
  <si>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</si>
  <si>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</si>
  <si>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</si>
  <si>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</si>
  <si>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</si>
  <si>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</si>
  <si>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</si>
  <si>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</si>
  <si>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</si>
  <si>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</si>
  <si>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</si>
  <si>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</si>
  <si>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</si>
  <si>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</si>
  <si>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</si>
  <si>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</si>
  <si>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</si>
  <si>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</si>
  <si>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</si>
  <si>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</si>
  <si>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</si>
  <si>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</si>
  <si>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</si>
  <si>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</si>
  <si>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</si>
  <si>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</si>
  <si>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</si>
  <si>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</si>
  <si>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</si>
  <si>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</si>
  <si>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</si>
  <si>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</si>
  <si>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</si>
  <si>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</si>
  <si>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</si>
  <si>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</si>
  <si>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</si>
  <si>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</si>
  <si>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</si>
  <si>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</si>
  <si>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</si>
  <si>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</si>
  <si>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</si>
  <si>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</si>
  <si>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</si>
  <si>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</si>
  <si>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</si>
  <si>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</si>
  <si>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</si>
  <si>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</si>
  <si>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</si>
  <si>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</si>
  <si>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</si>
  <si>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</si>
  <si>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</si>
  <si>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</si>
  <si>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</si>
  <si>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</si>
  <si>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</si>
  <si>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</si>
  <si>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</si>
  <si>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</si>
  <si>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</si>
  <si>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</si>
  <si>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</si>
  <si>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</si>
  <si>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</si>
  <si>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</si>
  <si>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</si>
  <si>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</si>
  <si>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</si>
  <si>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</si>
  <si>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</si>
  <si>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</si>
  <si>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</si>
  <si>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</si>
  <si>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</si>
  <si>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</si>
  <si>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</si>
  <si>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</si>
  <si>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</si>
  <si>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</si>
  <si>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</si>
  <si>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</si>
  <si>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</si>
  <si>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</si>
  <si>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</si>
  <si>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</si>
  <si>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</si>
  <si>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</si>
  <si>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</si>
  <si>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</si>
  <si>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</si>
  <si>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</si>
  <si>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</si>
  <si>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</si>
  <si>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</si>
  <si>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</si>
  <si>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</si>
  <si>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</si>
  <si>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</si>
  <si>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</si>
  <si>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</si>
  <si>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</si>
  <si>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</si>
  <si>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</si>
  <si>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</si>
  <si>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</si>
  <si>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</si>
  <si>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</si>
  <si>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</si>
  <si>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</si>
  <si>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</si>
  <si>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</si>
  <si>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</si>
  <si>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</si>
  <si>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</si>
  <si>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</si>
  <si>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</si>
  <si>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</si>
  <si>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</si>
  <si>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</si>
  <si>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</si>
  <si>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</si>
  <si>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</si>
  <si>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</si>
  <si>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</si>
  <si>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</si>
  <si>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</si>
  <si>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</si>
  <si>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</si>
  <si>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</si>
  <si>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</si>
  <si>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</si>
  <si>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</si>
  <si>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</si>
  <si>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</si>
  <si>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</si>
  <si>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</si>
  <si>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</si>
  <si>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</si>
  <si>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</si>
  <si>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</si>
  <si>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</si>
  <si>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</si>
  <si>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</si>
  <si>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</si>
  <si>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</si>
  <si>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</si>
  <si>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</si>
  <si>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</si>
  <si>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</si>
  <si>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</si>
  <si>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</si>
  <si>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</si>
  <si>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</si>
  <si>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</si>
  <si>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</si>
  <si>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</si>
  <si>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</si>
  <si>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</si>
  <si>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</si>
  <si>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</si>
  <si>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</si>
  <si>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</si>
  <si>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</si>
  <si>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</si>
  <si>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</si>
  <si>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</si>
  <si>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</si>
  <si>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</si>
  <si>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</si>
  <si>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</si>
  <si>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</si>
  <si>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</si>
  <si>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</si>
  <si>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</si>
  <si>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</si>
  <si>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</si>
  <si>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</si>
  <si>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</si>
  <si>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</si>
  <si>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</si>
  <si>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</si>
  <si>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</si>
  <si>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</si>
  <si>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</si>
  <si>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</si>
  <si>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</si>
  <si>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</si>
  <si>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</si>
  <si>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</si>
  <si>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</si>
  <si>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</si>
  <si>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</si>
  <si>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</si>
  <si>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</si>
  <si>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</si>
  <si>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</si>
  <si>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</si>
  <si>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</si>
  <si>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</si>
  <si>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</si>
  <si>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</si>
  <si>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</si>
  <si>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</si>
  <si>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</si>
  <si>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</si>
  <si>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</si>
  <si>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</si>
  <si>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</si>
  <si>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</si>
  <si>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</si>
  <si>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</si>
  <si>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</si>
  <si>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</si>
  <si>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</si>
  <si>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</si>
  <si>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</si>
  <si>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</si>
  <si>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</si>
  <si>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</si>
  <si>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</si>
  <si>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</si>
  <si>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</si>
  <si>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</si>
  <si>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</si>
  <si>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</si>
  <si>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</si>
  <si>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</si>
  <si>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</si>
  <si>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</si>
  <si>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</si>
  <si>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</si>
  <si>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</si>
  <si>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</si>
  <si>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</si>
  <si>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</si>
  <si>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</si>
  <si>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</si>
  <si>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</si>
  <si>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</si>
  <si>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</si>
  <si>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</si>
  <si>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</si>
  <si>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</si>
  <si>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</si>
  <si>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</si>
  <si>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</si>
  <si>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</si>
  <si>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</si>
  <si>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</si>
  <si>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</si>
  <si>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</si>
  <si>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</si>
  <si>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</si>
  <si>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</si>
  <si>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</si>
  <si>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</si>
  <si>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</si>
  <si>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</si>
  <si>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</si>
  <si>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</si>
  <si>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</si>
  <si>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</si>
  <si>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</si>
  <si>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</si>
  <si>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</si>
  <si>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</si>
  <si>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</si>
  <si>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</si>
  <si>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</si>
  <si>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</si>
  <si>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</si>
  <si>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</si>
  <si>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</si>
  <si>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</si>
  <si>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</si>
  <si>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</si>
  <si>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</si>
  <si>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</si>
  <si>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</si>
  <si>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</si>
  <si>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</si>
  <si>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</si>
  <si>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</si>
  <si>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</si>
  <si>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</si>
  <si>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</si>
  <si>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</si>
  <si>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</si>
  <si>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</si>
  <si>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</si>
  <si>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</si>
  <si>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</si>
  <si>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</si>
  <si>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</si>
  <si>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</si>
  <si>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</si>
  <si>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</si>
  <si>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</si>
  <si>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</si>
  <si>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</si>
  <si>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</si>
  <si>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</si>
  <si>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</si>
  <si>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</si>
  <si>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</si>
  <si>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</si>
  <si>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</si>
  <si>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</si>
  <si>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</si>
  <si>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</si>
  <si>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</si>
  <si>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</si>
  <si>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</si>
  <si>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</si>
  <si>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</si>
  <si>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</si>
  <si>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</si>
  <si>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</si>
  <si>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</si>
  <si>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</si>
  <si>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</si>
  <si>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</si>
  <si>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</si>
  <si>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</si>
  <si>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</si>
  <si>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</si>
  <si>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</si>
  <si>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</si>
  <si>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</si>
  <si>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</si>
  <si>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</si>
  <si>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</si>
  <si>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</si>
  <si>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</si>
  <si>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</si>
  <si>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</si>
  <si>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</si>
  <si>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</si>
  <si>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</si>
  <si>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</si>
  <si>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</si>
  <si>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</si>
  <si>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</si>
  <si>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</si>
  <si>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</si>
  <si>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</si>
  <si>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</si>
  <si>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</si>
  <si>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</si>
  <si>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</si>
  <si>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</si>
  <si>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</si>
  <si>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</si>
  <si>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</si>
  <si>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</si>
  <si>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</si>
  <si>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</si>
  <si>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</si>
  <si>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</si>
  <si>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</si>
  <si>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</si>
  <si>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</si>
  <si>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</si>
  <si>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</si>
  <si>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</si>
  <si>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</si>
  <si>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</si>
  <si>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</si>
  <si>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</si>
  <si>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</si>
  <si>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</si>
  <si>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</si>
  <si>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</si>
  <si>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</si>
  <si>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</si>
  <si>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</si>
  <si>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</si>
  <si>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</si>
  <si>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</si>
  <si>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</si>
  <si>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</si>
  <si>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</si>
  <si>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</si>
  <si>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</si>
  <si>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</si>
  <si>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</si>
  <si>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</si>
  <si>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</si>
  <si>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</si>
  <si>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</si>
  <si>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</si>
  <si>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</si>
  <si>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</si>
  <si>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</si>
  <si>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</si>
  <si>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</si>
  <si>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</si>
  <si>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</si>
  <si>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</si>
  <si>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</si>
  <si>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</si>
  <si>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</si>
  <si>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</si>
  <si>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</si>
  <si>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</si>
  <si>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</si>
  <si>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</si>
  <si>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</si>
  <si>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</si>
  <si>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</si>
  <si>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</si>
  <si>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</si>
  <si>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</si>
  <si>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</si>
  <si>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</si>
  <si>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</si>
  <si>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</si>
  <si>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</si>
  <si>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</si>
  <si>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</si>
  <si>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</si>
  <si>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</si>
  <si>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</si>
  <si>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</si>
  <si>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</si>
  <si>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</si>
  <si>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</si>
  <si>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</si>
  <si>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</si>
  <si>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</si>
  <si>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</si>
  <si>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</si>
  <si>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</si>
  <si>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</si>
  <si>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</si>
  <si>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</si>
  <si>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</si>
  <si>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</si>
  <si>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</si>
  <si>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</si>
  <si>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</si>
  <si>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</si>
  <si>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</si>
  <si>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</si>
  <si>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</si>
  <si>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</si>
  <si>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</si>
  <si>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</si>
  <si>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</si>
  <si>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</si>
  <si>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</si>
  <si>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</si>
  <si>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</si>
  <si>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</si>
  <si>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</si>
  <si>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</si>
  <si>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</si>
  <si>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</si>
  <si>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</si>
  <si>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</si>
  <si>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</si>
  <si>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</si>
  <si>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</si>
  <si>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</si>
  <si>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</si>
  <si>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</si>
  <si>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</si>
  <si>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</si>
  <si>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</si>
  <si>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</si>
  <si>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</si>
  <si>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</si>
  <si>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</si>
  <si>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</si>
  <si>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</si>
  <si>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</si>
  <si>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</si>
  <si>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</si>
  <si>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</si>
  <si>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</si>
  <si>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</si>
  <si>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</si>
  <si>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</si>
  <si>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</si>
  <si>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</si>
  <si>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</si>
  <si>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</si>
  <si>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</si>
  <si>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</si>
  <si>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</si>
  <si>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</si>
  <si>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</si>
  <si>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</si>
  <si>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</si>
  <si>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</si>
  <si>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</si>
  <si>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</si>
  <si>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</si>
  <si>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</si>
  <si>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</si>
  <si>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</si>
  <si>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</si>
  <si>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</si>
  <si>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</si>
  <si>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</si>
  <si>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</si>
  <si>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</si>
  <si>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</si>
  <si>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</si>
  <si>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</si>
  <si>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</si>
  <si>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</si>
  <si>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</si>
  <si>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</si>
  <si>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</si>
  <si>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</si>
  <si>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</si>
  <si>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</si>
  <si>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</si>
  <si>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</si>
  <si>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</si>
  <si>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</si>
  <si>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</si>
  <si>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</si>
  <si>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</si>
  <si>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</si>
  <si>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</si>
  <si>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</si>
  <si>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</si>
  <si>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</si>
  <si>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</si>
  <si>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</si>
  <si>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</si>
  <si>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</si>
  <si>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</si>
  <si>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</si>
  <si>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</si>
  <si>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</si>
  <si>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</si>
  <si>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</si>
  <si>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</si>
  <si>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</si>
  <si>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</si>
  <si>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</si>
  <si>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</si>
  <si>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</si>
  <si>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</si>
  <si>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</si>
  <si>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</si>
  <si>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</si>
  <si>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</si>
  <si>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</si>
  <si>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</si>
  <si>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</si>
  <si>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</si>
  <si>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</si>
  <si>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</si>
  <si>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</si>
  <si>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</si>
  <si>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</si>
  <si>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</si>
  <si>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</si>
  <si>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</si>
  <si>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</si>
  <si>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</si>
  <si>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</si>
  <si>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</si>
  <si>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</si>
  <si>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</si>
  <si>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</si>
  <si>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</si>
  <si>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</si>
  <si>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</si>
  <si>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</si>
  <si>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</si>
  <si>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</si>
  <si>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</si>
  <si>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</si>
  <si>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</si>
  <si>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</si>
  <si>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</si>
  <si>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</si>
  <si>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</si>
  <si>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</si>
  <si>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</si>
  <si>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</si>
  <si>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</si>
  <si>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</si>
  <si>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</si>
  <si>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</si>
  <si>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</si>
  <si>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</si>
  <si>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</si>
  <si>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</si>
  <si>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</si>
  <si>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</si>
  <si>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</si>
  <si>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</si>
  <si>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</si>
  <si>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</si>
  <si>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</si>
  <si>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</si>
  <si>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</si>
  <si>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</si>
  <si>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</si>
  <si>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</si>
  <si>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</si>
  <si>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</si>
  <si>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</si>
  <si>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</si>
  <si>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</si>
  <si>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</si>
  <si>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</si>
  <si>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</si>
  <si>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</si>
  <si>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</si>
  <si>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</si>
  <si>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</si>
  <si>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</si>
  <si>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</si>
  <si>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</si>
  <si>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</si>
  <si>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</si>
  <si>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</si>
  <si>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</si>
  <si>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</si>
  <si>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</si>
  <si>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</si>
  <si>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</si>
  <si>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</si>
  <si>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</si>
  <si>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</si>
  <si>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</si>
  <si>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</si>
  <si>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</si>
  <si>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</si>
  <si>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</si>
  <si>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</si>
  <si>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</si>
  <si>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</si>
  <si>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</si>
  <si>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</si>
  <si>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</si>
  <si>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</si>
  <si>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</si>
  <si>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</si>
  <si>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</si>
  <si>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</si>
  <si>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</si>
  <si>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</si>
  <si>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</si>
  <si>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</si>
  <si>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</si>
  <si>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</si>
  <si>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</si>
  <si>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</si>
  <si>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</si>
  <si>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</si>
  <si>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</si>
  <si>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</si>
  <si>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</si>
  <si>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</si>
  <si>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</si>
  <si>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</si>
  <si>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</si>
  <si>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</si>
  <si>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</si>
  <si>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</si>
  <si>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</si>
  <si>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</si>
  <si>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</si>
  <si>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</si>
  <si>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</si>
  <si>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</si>
  <si>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</si>
  <si>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</si>
  <si>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</si>
  <si>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</si>
  <si>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</si>
  <si>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</si>
  <si>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</si>
  <si>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</si>
  <si>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</si>
  <si>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</si>
  <si>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</si>
  <si>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</si>
  <si>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</si>
  <si>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</si>
  <si>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</si>
  <si>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</si>
  <si>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</si>
  <si>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</si>
  <si>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</si>
  <si>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</si>
  <si>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</si>
  <si>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</si>
  <si>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</si>
  <si>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</si>
  <si>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</si>
  <si>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</si>
  <si>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</si>
  <si>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</si>
  <si>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</si>
  <si>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</si>
  <si>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</si>
  <si>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</si>
  <si>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</si>
  <si>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</si>
  <si>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</si>
  <si>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</si>
  <si>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</si>
  <si>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</si>
  <si>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</si>
  <si>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</si>
  <si>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</si>
  <si>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</si>
  <si>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</si>
  <si>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</si>
  <si>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</si>
  <si>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</si>
  <si>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</si>
  <si>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</si>
  <si>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</si>
  <si>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</si>
  <si>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</si>
  <si>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</si>
  <si>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</si>
  <si>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</si>
  <si>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</si>
  <si>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</si>
  <si>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</si>
  <si>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</si>
  <si>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</si>
  <si>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</si>
  <si>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</si>
  <si>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</si>
  <si>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</si>
  <si>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</si>
  <si>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</si>
  <si>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</si>
  <si>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</si>
  <si>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</si>
  <si>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</si>
  <si>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</si>
  <si>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</si>
  <si>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</si>
  <si>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</si>
  <si>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</si>
  <si>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</si>
  <si>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</si>
  <si>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</si>
  <si>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</si>
  <si>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</si>
  <si>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</si>
  <si>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</si>
  <si>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</si>
  <si>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</si>
  <si>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</si>
  <si>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</si>
  <si>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</si>
  <si>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</si>
  <si>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</si>
  <si>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</si>
  <si>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</si>
  <si>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</si>
  <si>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</si>
  <si>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</si>
  <si>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</si>
  <si>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</si>
  <si>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</si>
  <si>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</si>
  <si>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</si>
  <si>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</si>
  <si>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</si>
  <si>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</si>
  <si>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</si>
  <si>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</si>
  <si>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</si>
  <si>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</si>
  <si>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</si>
  <si>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</si>
  <si>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</si>
  <si>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</si>
  <si>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</si>
  <si>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</si>
  <si>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</si>
  <si>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</si>
  <si>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</si>
  <si>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</si>
  <si>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</si>
  <si>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</si>
  <si>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</si>
  <si>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</si>
  <si>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</si>
  <si>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</si>
  <si>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</si>
  <si>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</si>
  <si>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</si>
  <si>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</si>
  <si>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</si>
  <si>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</si>
  <si>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</si>
  <si>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</si>
  <si>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</si>
  <si>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</si>
  <si>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</si>
  <si>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</si>
  <si>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</si>
  <si>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</si>
  <si>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</si>
  <si>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</si>
  <si>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</si>
  <si>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</si>
  <si>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</si>
  <si>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</si>
  <si>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</si>
  <si>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</si>
  <si>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</si>
  <si>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</si>
  <si>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</si>
  <si>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</si>
  <si>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</si>
  <si>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</si>
  <si>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</si>
  <si>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</si>
  <si>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</si>
  <si>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</si>
  <si>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</si>
  <si>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</si>
  <si>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</si>
  <si>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</si>
  <si>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</si>
  <si>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</si>
  <si>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</si>
  <si>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</si>
  <si>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</si>
  <si>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</si>
  <si>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</si>
  <si>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</si>
  <si>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</si>
  <si>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</si>
  <si>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</si>
  <si>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</si>
  <si>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</si>
  <si>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</si>
  <si>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</si>
  <si>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</si>
  <si>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</si>
  <si>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</si>
  <si>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</si>
  <si>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</si>
  <si>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</si>
  <si>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</si>
  <si>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</si>
  <si>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</si>
  <si>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</si>
  <si>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</si>
  <si>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</si>
  <si>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</si>
  <si>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</si>
  <si>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</si>
  <si>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</si>
  <si>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</si>
  <si>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</si>
  <si>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</si>
  <si>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</si>
  <si>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</si>
  <si>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</si>
  <si>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</si>
  <si>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</si>
  <si>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</si>
  <si>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</si>
  <si>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</si>
  <si>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</si>
  <si>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</si>
  <si>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</si>
  <si>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</si>
  <si>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</si>
  <si>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</si>
  <si>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</si>
  <si>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</si>
  <si>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</si>
  <si>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</si>
  <si>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</si>
  <si>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</si>
  <si>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</si>
  <si>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</si>
  <si>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</si>
  <si>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</si>
  <si>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</si>
  <si>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</si>
  <si>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</si>
  <si>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</si>
  <si>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</si>
  <si>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</si>
  <si>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</si>
  <si>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</si>
  <si>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</si>
  <si>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</si>
  <si>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</si>
  <si>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</si>
  <si>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</si>
  <si>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</si>
  <si>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</si>
  <si>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</si>
  <si>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</si>
  <si>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</si>
  <si>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</si>
  <si>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</si>
  <si>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</si>
  <si>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</si>
  <si>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</si>
  <si>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</si>
  <si>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</si>
  <si>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</si>
  <si>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</si>
  <si>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</si>
  <si>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</si>
  <si>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</si>
  <si>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</si>
  <si>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</si>
  <si>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</si>
  <si>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</si>
  <si>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</si>
  <si>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</si>
  <si>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</si>
  <si>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</si>
  <si>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</si>
  <si>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</si>
  <si>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</si>
  <si>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</si>
  <si>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</si>
  <si>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</si>
  <si>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</si>
  <si>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</si>
  <si>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</si>
  <si>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</si>
  <si>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</si>
  <si>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</si>
  <si>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</si>
  <si>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</si>
  <si>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</si>
  <si>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</si>
  <si>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</si>
  <si>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</si>
  <si>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</si>
  <si>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</si>
  <si>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</si>
  <si>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</si>
  <si>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</si>
  <si>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</si>
  <si>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</si>
  <si>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</si>
  <si>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</si>
  <si>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</si>
  <si>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</si>
  <si>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</si>
  <si>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</si>
  <si>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</si>
  <si>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</si>
  <si>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</si>
  <si>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</si>
  <si>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</si>
  <si>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</si>
  <si>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</si>
  <si>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</si>
  <si>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</si>
  <si>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</si>
  <si>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</si>
  <si>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</si>
  <si>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</si>
  <si>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</si>
  <si>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</si>
  <si>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</si>
  <si>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</si>
  <si>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</si>
  <si>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</si>
  <si>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</si>
  <si>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</si>
  <si>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</si>
  <si>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</si>
  <si>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</si>
  <si>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</si>
  <si>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</si>
  <si>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</si>
  <si>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</si>
  <si>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</si>
  <si>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</si>
  <si>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</si>
  <si>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</si>
  <si>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</si>
  <si>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</si>
  <si>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</si>
  <si>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</si>
  <si>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</si>
  <si>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</si>
  <si>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</si>
  <si>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</si>
  <si>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</si>
  <si>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</si>
  <si>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</si>
  <si>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</si>
  <si>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</si>
  <si>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</si>
  <si>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</si>
  <si>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</si>
  <si>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</si>
  <si>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</si>
  <si>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</si>
  <si>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</si>
  <si>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</si>
  <si>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</si>
  <si>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</si>
  <si>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</si>
  <si>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</si>
  <si>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</si>
  <si>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</si>
  <si>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</si>
  <si>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</si>
  <si>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</si>
  <si>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</si>
  <si>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</si>
  <si>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</si>
  <si>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</si>
  <si>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</si>
  <si>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</si>
  <si>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</si>
  <si>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</si>
  <si>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</si>
  <si>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</si>
  <si>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</si>
  <si>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</si>
  <si>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</si>
  <si>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</si>
  <si>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</si>
  <si>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</si>
  <si>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</si>
  <si>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</si>
  <si>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</si>
  <si>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</si>
  <si>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</si>
  <si>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</si>
  <si>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</si>
  <si>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</si>
  <si>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</si>
  <si>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</si>
  <si>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</si>
  <si>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</si>
  <si>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</si>
  <si>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</si>
  <si>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</si>
  <si>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</si>
  <si>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</si>
  <si>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</si>
  <si>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</si>
  <si>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</si>
  <si>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</si>
  <si>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</si>
  <si>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</si>
  <si>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</si>
  <si>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</si>
  <si>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</si>
  <si>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</si>
  <si>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</si>
  <si>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</si>
  <si>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</si>
  <si>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</si>
  <si>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</si>
  <si>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</si>
  <si>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</si>
  <si>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</si>
  <si>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</si>
  <si>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</si>
  <si>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</si>
  <si>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</si>
  <si>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</si>
  <si>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</si>
  <si>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</si>
  <si>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</si>
  <si>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</si>
  <si>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</si>
  <si>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</si>
  <si>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</si>
  <si>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</si>
  <si>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</si>
  <si>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</si>
  <si>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</si>
  <si>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</si>
  <si>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</si>
  <si>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</si>
  <si>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</si>
  <si>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</si>
  <si>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</si>
  <si>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</si>
  <si>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</si>
  <si>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</si>
  <si>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</si>
  <si>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</si>
  <si>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</si>
  <si>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</si>
  <si>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</si>
  <si>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</si>
  <si>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</si>
  <si>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</si>
  <si>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</si>
  <si>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</si>
  <si>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</si>
  <si>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</si>
  <si>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</si>
  <si>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</si>
  <si>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</si>
  <si>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</si>
  <si>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</si>
  <si>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</si>
  <si>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</si>
  <si>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</si>
  <si>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</si>
  <si>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</si>
  <si>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</si>
  <si>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</si>
  <si>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</si>
  <si>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</si>
  <si>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</si>
  <si>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</si>
  <si>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</si>
  <si>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</si>
  <si>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</si>
  <si>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</si>
  <si>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</si>
  <si>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</si>
  <si>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</si>
  <si>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</si>
  <si>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</si>
  <si>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</si>
  <si>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</si>
  <si>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</si>
  <si>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</si>
  <si>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</si>
  <si>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</si>
  <si>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</si>
  <si>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</si>
  <si>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</si>
  <si>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</si>
  <si>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</si>
  <si>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</si>
  <si>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</si>
  <si>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</si>
  <si>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</si>
  <si>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</si>
  <si>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</si>
  <si>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</si>
  <si>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</si>
  <si>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</si>
  <si>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</si>
  <si>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</si>
  <si>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</si>
  <si>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</si>
  <si>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</si>
  <si>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</si>
  <si>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</si>
  <si>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</si>
  <si>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</si>
  <si>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</si>
  <si>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</si>
  <si>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</si>
  <si>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</si>
  <si>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</si>
  <si>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</si>
  <si>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</si>
  <si>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</si>
  <si>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</si>
  <si>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</si>
  <si>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</si>
  <si>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</si>
  <si>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</si>
  <si>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</si>
  <si>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</si>
  <si>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</si>
  <si>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</si>
  <si>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</si>
  <si>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</si>
  <si>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</si>
  <si>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</si>
  <si>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</si>
  <si>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</si>
  <si>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</si>
  <si>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</si>
  <si>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</si>
  <si>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</si>
  <si>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</si>
  <si>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</si>
  <si>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</si>
  <si>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</si>
  <si>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</si>
  <si>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</si>
  <si>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</si>
  <si>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</si>
  <si>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</si>
  <si>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</si>
  <si>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</si>
  <si>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</si>
  <si>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</si>
  <si>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</si>
  <si>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</si>
  <si>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</si>
  <si>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</si>
  <si>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</si>
  <si>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</si>
  <si>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</si>
  <si>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</si>
  <si>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</si>
  <si>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</si>
  <si>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</si>
  <si>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</si>
  <si>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</si>
  <si>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</si>
  <si>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</si>
  <si>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</si>
  <si>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</si>
  <si>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</si>
  <si>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</si>
  <si>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</si>
  <si>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</si>
  <si>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</si>
  <si>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</si>
  <si>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</si>
  <si>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</si>
  <si>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</si>
  <si>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</si>
  <si>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</si>
  <si>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</si>
  <si>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</si>
  <si>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</si>
  <si>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</si>
  <si>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</si>
  <si>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</si>
  <si>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</si>
  <si>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</si>
  <si>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</si>
  <si>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</si>
  <si>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</si>
  <si>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</si>
  <si>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</si>
  <si>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</si>
  <si>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</si>
  <si>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</si>
  <si>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</si>
  <si>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</si>
  <si>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</si>
  <si>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</si>
  <si>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</si>
  <si>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</si>
  <si>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</si>
  <si>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</si>
  <si>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</si>
  <si>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</si>
  <si>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</si>
  <si>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</si>
  <si>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</si>
  <si>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</si>
  <si>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</si>
  <si>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</si>
  <si>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</si>
  <si>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</si>
  <si>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</si>
  <si>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</si>
  <si>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</si>
  <si>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</si>
  <si>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</si>
  <si>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</si>
  <si>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</si>
  <si>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</si>
  <si>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</si>
  <si>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</si>
  <si>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</si>
  <si>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</si>
  <si>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</si>
  <si>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</si>
  <si>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</si>
  <si>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</si>
  <si>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</si>
  <si>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</si>
  <si>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</si>
  <si>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</si>
  <si>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</si>
  <si>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</si>
  <si>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</si>
  <si>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</si>
  <si>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</si>
  <si>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</si>
  <si>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</si>
  <si>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</si>
  <si>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</si>
  <si>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</si>
  <si>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</si>
  <si>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</si>
  <si>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</si>
  <si>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</si>
  <si>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</si>
  <si>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</si>
  <si>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</si>
  <si>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</si>
  <si>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</si>
  <si>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</si>
  <si>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</si>
  <si>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</si>
  <si>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</si>
  <si>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</si>
  <si>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</si>
  <si>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</si>
  <si>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</si>
  <si>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</si>
  <si>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</si>
  <si>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</si>
  <si>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</si>
  <si>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</si>
  <si>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</si>
  <si>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</si>
  <si>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</si>
  <si>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</si>
  <si>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</si>
  <si>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</si>
  <si>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</si>
  <si>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</si>
  <si>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</si>
  <si>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</si>
  <si>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</si>
  <si>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</si>
  <si>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</si>
  <si>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</si>
  <si>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</si>
  <si>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</si>
  <si>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</si>
  <si>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</si>
  <si>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</si>
  <si>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</si>
  <si>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</si>
  <si>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</si>
  <si>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</si>
  <si>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</si>
  <si>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</si>
  <si>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</si>
  <si>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</si>
  <si>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</si>
  <si>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</si>
  <si>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</si>
  <si>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</si>
  <si>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</si>
  <si>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</si>
  <si>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</si>
  <si>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</si>
  <si>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</si>
  <si>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</si>
  <si>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</si>
  <si>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</si>
  <si>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</si>
  <si>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</si>
  <si>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</si>
  <si>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</si>
  <si>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</si>
  <si>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</si>
  <si>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</si>
  <si>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</si>
  <si>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</si>
  <si>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</si>
  <si>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</si>
  <si>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</si>
  <si>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</si>
  <si>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</si>
  <si>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</si>
  <si>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</si>
  <si>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</si>
  <si>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</si>
  <si>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</si>
  <si>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</si>
  <si>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</si>
  <si>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</si>
  <si>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</si>
  <si>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</si>
  <si>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</si>
  <si>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</si>
  <si>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</si>
  <si>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</si>
  <si>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</si>
  <si>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</si>
  <si>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</si>
  <si>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</si>
  <si>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</si>
  <si>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</si>
  <si>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</si>
  <si>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</si>
  <si>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</si>
  <si>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</si>
  <si>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</si>
  <si>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</si>
  <si>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</si>
  <si>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</si>
  <si>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</si>
  <si>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</si>
  <si>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</si>
  <si>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</si>
  <si>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</si>
  <si>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</si>
  <si>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</si>
  <si>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</si>
  <si>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</si>
  <si>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</si>
  <si>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</si>
  <si>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</si>
  <si>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</si>
  <si>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</si>
  <si>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</si>
  <si>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</si>
  <si>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</si>
  <si>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</si>
  <si>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</si>
  <si>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</si>
  <si>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</si>
  <si>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</si>
  <si>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</si>
  <si>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</si>
  <si>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</si>
  <si>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</si>
  <si>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</si>
  <si>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</si>
  <si>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</si>
  <si>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</si>
  <si>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</si>
  <si>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</si>
  <si>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</si>
  <si>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</si>
  <si>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</si>
  <si>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</si>
  <si>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</si>
  <si>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</si>
  <si>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</si>
  <si>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</si>
  <si>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</si>
  <si>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</si>
  <si>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</si>
  <si>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</si>
  <si>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</si>
  <si>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</si>
  <si>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</si>
  <si>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</si>
  <si>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</si>
  <si>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</si>
  <si>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</si>
  <si>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</si>
  <si>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</si>
  <si>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</si>
  <si>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</si>
  <si>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</si>
  <si>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</si>
  <si>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</si>
  <si>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</si>
  <si>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</si>
  <si>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</si>
  <si>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</si>
  <si>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</si>
  <si>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</si>
  <si>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</si>
  <si>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</si>
  <si>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</si>
  <si>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</si>
  <si>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</si>
  <si>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</si>
  <si>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</si>
  <si>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</si>
  <si>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</si>
  <si>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</si>
  <si>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</si>
  <si>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</si>
  <si>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</si>
  <si>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</si>
  <si>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</si>
  <si>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</si>
  <si>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</si>
  <si>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</si>
  <si>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</si>
  <si>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</si>
  <si>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</si>
  <si>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</si>
  <si>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</si>
  <si>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</si>
  <si>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</si>
  <si>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</si>
  <si>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</si>
  <si>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</si>
  <si>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</si>
  <si>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</si>
  <si>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</si>
  <si>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</si>
  <si>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</si>
  <si>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</si>
  <si>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</si>
  <si>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</si>
  <si>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</si>
  <si>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</si>
  <si>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</si>
  <si>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</si>
  <si>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</si>
  <si>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</si>
  <si>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</si>
  <si>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</si>
  <si>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</si>
  <si>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</si>
  <si>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</si>
  <si>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</si>
  <si>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</si>
  <si>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</si>
  <si>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</si>
  <si>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</si>
  <si>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</si>
  <si>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</si>
  <si>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</si>
  <si>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</si>
  <si>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</si>
  <si>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</si>
  <si>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</si>
  <si>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</si>
  <si>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</si>
  <si>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</si>
  <si>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</si>
  <si>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</si>
  <si>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</si>
  <si>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</si>
  <si>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</si>
  <si>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</si>
  <si>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</si>
  <si>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</si>
  <si>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</si>
  <si>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</si>
  <si>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</si>
  <si>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</si>
  <si>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</si>
  <si>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</si>
  <si>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</si>
  <si>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</si>
  <si>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</si>
  <si>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</si>
  <si>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</si>
  <si>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</si>
  <si>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</si>
  <si>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</si>
  <si>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</si>
  <si>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</si>
  <si>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</si>
  <si>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</si>
  <si>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</si>
  <si>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</si>
  <si>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</si>
  <si>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</si>
  <si>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</si>
  <si>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</si>
  <si>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</si>
  <si>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</si>
  <si>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</si>
  <si>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</si>
  <si>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</si>
  <si>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</si>
  <si>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</si>
  <si>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</si>
  <si>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</si>
  <si>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</si>
  <si>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</si>
  <si>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</si>
  <si>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</si>
  <si>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</si>
  <si>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</si>
  <si>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</si>
  <si>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</si>
  <si>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</si>
  <si>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</si>
  <si>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</si>
  <si>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</si>
  <si>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</si>
  <si>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</si>
  <si>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</si>
  <si>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</si>
  <si>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</si>
  <si>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</si>
  <si>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</si>
  <si>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</si>
  <si>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</si>
  <si>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</si>
  <si>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</si>
  <si>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</si>
  <si>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</si>
  <si>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</si>
  <si>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</si>
  <si>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</si>
  <si>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</si>
  <si>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</si>
  <si>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</si>
  <si>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</si>
  <si>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</si>
  <si>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</si>
  <si>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</si>
  <si>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</si>
  <si>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</si>
  <si>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</si>
  <si>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</si>
  <si>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</si>
  <si>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</si>
  <si>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</si>
  <si>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</si>
  <si>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</si>
  <si>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</si>
  <si>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</si>
  <si>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</si>
  <si>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</si>
  <si>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</si>
  <si>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</si>
  <si>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</si>
  <si>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</si>
  <si>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</si>
  <si>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</si>
  <si>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</si>
  <si>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</si>
  <si>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</si>
  <si>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</si>
  <si>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</si>
  <si>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</si>
  <si>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</si>
  <si>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</si>
  <si>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</si>
  <si>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</si>
  <si>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</si>
  <si>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</si>
  <si>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</si>
  <si>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</si>
  <si>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</si>
  <si>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</si>
  <si>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</si>
  <si>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</si>
  <si>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</si>
  <si>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</si>
  <si>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</si>
  <si>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</si>
  <si>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</si>
  <si>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</si>
  <si>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</si>
  <si>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</si>
  <si>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</si>
  <si>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</si>
  <si>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</si>
  <si>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</si>
  <si>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</si>
  <si>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</si>
  <si>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</si>
  <si>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</si>
  <si>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</si>
  <si>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</si>
  <si>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</si>
  <si>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</si>
  <si>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</si>
  <si>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</si>
  <si>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</si>
  <si>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</si>
  <si>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</si>
  <si>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</si>
  <si>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</si>
  <si>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</si>
  <si>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</si>
  <si>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</si>
  <si>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</si>
  <si>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</si>
  <si>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</si>
  <si>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</si>
  <si>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</si>
  <si>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</si>
  <si>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</si>
  <si>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</si>
  <si>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</si>
  <si>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</si>
  <si>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</si>
  <si>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</si>
  <si>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</si>
  <si>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</si>
  <si>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</si>
  <si>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</si>
  <si>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</si>
  <si>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</si>
  <si>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</si>
  <si>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</si>
  <si>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</si>
  <si>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</si>
  <si>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</si>
  <si>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</si>
  <si>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</si>
  <si>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</si>
  <si>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</si>
  <si>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</si>
  <si>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</si>
  <si>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</si>
  <si>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</si>
  <si>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</si>
  <si>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</si>
  <si>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</si>
  <si>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</si>
  <si>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</si>
  <si>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</si>
  <si>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</si>
  <si>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</si>
  <si>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</si>
  <si>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</si>
  <si>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</si>
  <si>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</si>
  <si>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</si>
  <si>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</si>
  <si>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</si>
  <si>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</si>
  <si>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</si>
  <si>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</si>
  <si>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</si>
  <si>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</si>
  <si>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</si>
  <si>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</si>
  <si>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</si>
  <si>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</si>
  <si>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</si>
  <si>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</si>
  <si>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</si>
  <si>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</si>
  <si>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</si>
  <si>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</si>
  <si>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</si>
  <si>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</si>
  <si>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</si>
  <si>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</si>
  <si>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</si>
  <si>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</si>
  <si>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</si>
  <si>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</si>
  <si>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</si>
  <si>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</si>
  <si>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</si>
  <si>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</si>
  <si>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</si>
  <si>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</si>
  <si>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</si>
  <si>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</si>
  <si>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</si>
  <si>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</si>
  <si>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</si>
  <si>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</si>
  <si>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</si>
  <si>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</si>
  <si>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</si>
  <si>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</si>
  <si>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</si>
  <si>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</si>
  <si>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</si>
  <si>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</si>
  <si>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</si>
  <si>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</si>
  <si>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</si>
  <si>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</si>
  <si>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</si>
  <si>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</si>
  <si>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</si>
  <si>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</si>
  <si>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</si>
  <si>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</si>
  <si>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</si>
  <si>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</si>
  <si>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</si>
  <si>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</si>
  <si>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</si>
  <si>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</si>
  <si>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</si>
  <si>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</si>
  <si>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</si>
  <si>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</si>
  <si>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</si>
  <si>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</si>
  <si>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</si>
  <si>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</si>
  <si>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</si>
  <si>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</si>
  <si>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</si>
  <si>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</si>
  <si>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</si>
  <si>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</si>
  <si>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</si>
  <si>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</si>
  <si>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</si>
  <si>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</si>
  <si>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</si>
  <si>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</si>
  <si>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</si>
  <si>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</si>
  <si>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</si>
  <si>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</si>
  <si>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</si>
  <si>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</si>
  <si>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</si>
  <si>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</si>
  <si>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</si>
  <si>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</si>
  <si>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</si>
  <si>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</si>
  <si>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</si>
  <si>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</si>
  <si>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</si>
  <si>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</si>
  <si>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</si>
  <si>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</si>
  <si>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</si>
  <si>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</si>
  <si>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</si>
  <si>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</si>
  <si>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</si>
  <si>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</si>
  <si>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</si>
  <si>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</si>
  <si>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</si>
  <si>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</si>
  <si>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</si>
  <si>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</si>
  <si>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</si>
  <si>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</si>
  <si>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</si>
  <si>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</si>
  <si>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</si>
  <si>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</si>
  <si>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</si>
  <si>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</si>
  <si>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</si>
  <si>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</si>
  <si>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</si>
  <si>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</si>
  <si>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</si>
  <si>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</si>
  <si>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</si>
  <si>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</si>
  <si>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</si>
  <si>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</si>
  <si>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</si>
  <si>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</si>
  <si>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</si>
  <si>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</si>
  <si>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</si>
  <si>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</si>
  <si>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</si>
  <si>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</si>
  <si>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</si>
  <si>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</si>
  <si>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</si>
  <si>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</si>
  <si>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</si>
  <si>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</si>
  <si>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</si>
  <si>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</si>
  <si>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</si>
  <si>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</si>
  <si>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</si>
  <si>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</si>
  <si>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</si>
  <si>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</si>
  <si>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</si>
  <si>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</si>
  <si>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</si>
  <si>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</si>
  <si>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</si>
  <si>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</si>
  <si>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</si>
  <si>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</si>
  <si>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</si>
  <si>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</si>
  <si>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</si>
  <si>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</si>
  <si>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</si>
  <si>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</si>
  <si>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</si>
  <si>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</si>
  <si>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</si>
  <si>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</si>
  <si>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</si>
  <si>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</si>
  <si>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</si>
  <si>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</si>
  <si>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</si>
  <si>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</si>
  <si>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</si>
  <si>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</si>
  <si>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</si>
  <si>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</si>
  <si>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</si>
  <si>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</si>
  <si>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</si>
  <si>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</si>
  <si>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</si>
  <si>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</si>
  <si>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</si>
  <si>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</si>
  <si>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</si>
  <si>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</si>
  <si>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</si>
  <si>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</si>
  <si>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</si>
  <si>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</si>
  <si>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</si>
  <si>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</si>
  <si>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</si>
  <si>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</si>
  <si>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</si>
  <si>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</si>
  <si>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</si>
  <si>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</si>
  <si>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</si>
  <si>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</si>
  <si>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</si>
  <si>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</si>
  <si>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</si>
  <si>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</si>
  <si>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</si>
  <si>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</si>
  <si>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</si>
  <si>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</si>
  <si>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</si>
  <si>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</si>
  <si>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</si>
  <si>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</si>
  <si>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</si>
  <si>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</si>
  <si>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</si>
  <si>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</si>
  <si>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</si>
  <si>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</si>
  <si>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</si>
  <si>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</si>
  <si>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</si>
  <si>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</si>
  <si>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</si>
  <si>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</si>
  <si>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</si>
  <si>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</si>
  <si>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</si>
  <si>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</si>
  <si>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</si>
  <si>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</si>
  <si>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</si>
  <si>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</si>
  <si>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</si>
  <si>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</si>
  <si>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</si>
  <si>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</si>
  <si>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</si>
  <si>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</si>
  <si>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</si>
  <si>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</si>
  <si>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</si>
  <si>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</si>
  <si>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</si>
  <si>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</si>
  <si>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</si>
  <si>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</si>
  <si>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</si>
  <si>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</si>
  <si>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</si>
  <si>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</si>
  <si>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</si>
  <si>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</si>
  <si>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</si>
  <si>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</si>
  <si>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</si>
  <si>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</si>
  <si>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</si>
  <si>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</si>
  <si>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</si>
  <si>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</si>
  <si>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</si>
  <si>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</si>
  <si>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</si>
  <si>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</si>
  <si>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</si>
  <si>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</si>
  <si>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</si>
  <si>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</si>
  <si>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</si>
  <si>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</si>
  <si>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</si>
  <si>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</si>
  <si>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</si>
  <si>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</si>
  <si>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</si>
  <si>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</si>
  <si>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</si>
  <si>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</si>
  <si>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</si>
  <si>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</si>
  <si>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</si>
  <si>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</si>
  <si>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</si>
  <si>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</si>
  <si>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</si>
  <si>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</si>
  <si>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</si>
  <si>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</si>
  <si>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</si>
  <si>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</si>
  <si>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</si>
  <si>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</si>
  <si>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</si>
  <si>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</si>
  <si>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</si>
  <si>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</si>
  <si>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</si>
  <si>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</si>
  <si>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</si>
  <si>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</si>
  <si>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</si>
  <si>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</si>
  <si>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</si>
  <si>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</si>
  <si>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</si>
  <si>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</si>
  <si>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</si>
  <si>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</si>
  <si>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</si>
  <si>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</si>
  <si>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</si>
  <si>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</si>
  <si>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</si>
  <si>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</si>
  <si>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</si>
  <si>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</si>
  <si>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</si>
  <si>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</si>
  <si>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</si>
  <si>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</si>
  <si>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</si>
  <si>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</si>
  <si>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</si>
  <si>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</si>
  <si>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</si>
  <si>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</si>
  <si>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</si>
  <si>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</si>
  <si>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</si>
  <si>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</si>
  <si>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</si>
  <si>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</si>
  <si>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</si>
  <si>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</si>
  <si>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</si>
  <si>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</si>
  <si>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</si>
  <si>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</si>
  <si>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</si>
  <si>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</si>
  <si>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</si>
  <si>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</si>
  <si>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</si>
  <si>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</si>
  <si>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</si>
  <si>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</si>
  <si>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</si>
  <si>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</si>
  <si>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</si>
  <si>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</si>
  <si>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</si>
  <si>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</si>
  <si>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</si>
  <si>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</si>
  <si>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</si>
  <si>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</si>
  <si>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</si>
  <si>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</si>
  <si>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</si>
  <si>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</si>
  <si>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</si>
  <si>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</si>
  <si>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</si>
  <si>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</si>
  <si>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</si>
  <si>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</si>
  <si>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</si>
  <si>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</si>
  <si>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</si>
  <si>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</si>
  <si>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</si>
  <si>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</si>
  <si>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</si>
  <si>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</si>
  <si>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</si>
  <si>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</si>
  <si>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</si>
  <si>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</si>
  <si>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</si>
  <si>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</si>
  <si>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</si>
  <si>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</si>
  <si>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</si>
  <si>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</si>
  <si>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</si>
  <si>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</si>
  <si>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</si>
  <si>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</si>
  <si>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</si>
  <si>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</si>
  <si>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</si>
  <si>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</si>
  <si>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</si>
  <si>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</si>
  <si>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</si>
  <si>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</si>
  <si>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</si>
  <si>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</si>
  <si>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</si>
  <si>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</si>
  <si>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</si>
  <si>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</si>
  <si>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</si>
  <si>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</si>
  <si>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</si>
  <si>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</si>
  <si>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</si>
  <si>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</si>
  <si>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</si>
  <si>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</si>
  <si>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</si>
  <si>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</si>
  <si>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</si>
  <si>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</si>
  <si>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</si>
  <si>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</si>
  <si>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</si>
  <si>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</si>
  <si>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</si>
  <si>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</si>
  <si>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</si>
  <si>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</si>
  <si>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</si>
  <si>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</si>
  <si>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</si>
  <si>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</si>
  <si>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</si>
  <si>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</si>
  <si>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</si>
  <si>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</si>
  <si>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</si>
  <si>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</si>
  <si>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</si>
  <si>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</si>
  <si>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</si>
  <si>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</si>
  <si>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</si>
  <si>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</si>
  <si>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</si>
  <si>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</si>
  <si>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</si>
  <si>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</si>
  <si>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</si>
  <si>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</si>
  <si>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</si>
  <si>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</si>
  <si>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</si>
  <si>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</si>
  <si>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</si>
  <si>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</si>
  <si>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</si>
  <si>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</si>
  <si>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</si>
  <si>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</si>
  <si>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</si>
  <si>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</si>
  <si>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</si>
  <si>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</si>
  <si>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</si>
  <si>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</si>
  <si>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</si>
  <si>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</si>
  <si>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</si>
  <si>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</si>
  <si>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</si>
  <si>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</si>
  <si>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</si>
  <si>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</si>
  <si>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</si>
  <si>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</si>
  <si>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</si>
  <si>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</si>
  <si>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</si>
  <si>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</si>
  <si>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</si>
  <si>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</si>
  <si>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</si>
  <si>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</si>
  <si>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</si>
  <si>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</si>
  <si>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</si>
  <si>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</si>
  <si>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</si>
  <si>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</si>
  <si>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</si>
  <si>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</si>
  <si>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</si>
  <si>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</si>
  <si>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</si>
  <si>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</si>
  <si>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</si>
  <si>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</si>
  <si>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</si>
  <si>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</si>
  <si>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</si>
  <si>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</si>
  <si>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</si>
  <si>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</si>
  <si>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</si>
  <si>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</si>
  <si>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</si>
  <si>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</si>
  <si>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</si>
  <si>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</si>
  <si>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</si>
  <si>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</si>
  <si>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</si>
  <si>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</si>
  <si>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</si>
  <si>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</si>
  <si>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</si>
  <si>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</si>
  <si>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</si>
  <si>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</si>
  <si>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</si>
  <si>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</si>
  <si>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</si>
  <si>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</si>
  <si>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</si>
  <si>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</si>
  <si>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</si>
  <si>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</si>
  <si>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</si>
  <si>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</si>
  <si>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</si>
  <si>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</si>
  <si>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</si>
  <si>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</si>
  <si>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</si>
  <si>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</si>
  <si>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</si>
  <si>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</si>
  <si>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</si>
  <si>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</si>
  <si>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</si>
  <si>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</si>
  <si>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</si>
  <si>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</si>
  <si>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</si>
  <si>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</si>
  <si>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</si>
  <si>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</si>
  <si>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</si>
  <si>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</si>
  <si>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</si>
  <si>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</si>
  <si>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</si>
  <si>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</si>
  <si>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</si>
  <si>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</si>
  <si>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</si>
  <si>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</si>
  <si>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</si>
  <si>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</si>
  <si>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</si>
  <si>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</si>
  <si>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</si>
  <si>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</si>
  <si>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</si>
  <si>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</si>
  <si>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</si>
  <si>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</si>
  <si>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</si>
  <si>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</si>
  <si>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</si>
  <si>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</si>
  <si>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</si>
  <si>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</si>
  <si>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</si>
  <si>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</si>
  <si>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</si>
  <si>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</si>
  <si>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</si>
  <si>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</si>
  <si>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</si>
  <si>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</si>
  <si>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</si>
  <si>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</si>
  <si>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</si>
  <si>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</si>
  <si>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</si>
  <si>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</si>
  <si>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</si>
  <si>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</si>
  <si>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</si>
  <si>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</si>
  <si>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</si>
  <si>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</si>
  <si>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</si>
  <si>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</si>
  <si>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</si>
  <si>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</si>
  <si>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</si>
  <si>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</si>
  <si>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</si>
  <si>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</si>
  <si>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</si>
  <si>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</si>
  <si>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</si>
  <si>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</si>
  <si>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</si>
  <si>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</si>
  <si>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</si>
  <si>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</si>
  <si>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</si>
  <si>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</si>
  <si>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</si>
  <si>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</si>
  <si>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</si>
  <si>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</si>
  <si>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</si>
  <si>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</si>
  <si>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</si>
  <si>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</si>
  <si>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</si>
  <si>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</si>
  <si>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</si>
  <si>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</si>
  <si>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</si>
  <si>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</si>
  <si>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</si>
  <si>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</si>
  <si>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</si>
  <si>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</si>
  <si>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</si>
  <si>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</si>
  <si>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</si>
  <si>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</si>
  <si>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</si>
  <si>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</si>
  <si>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</si>
  <si>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</si>
  <si>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</si>
  <si>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</si>
  <si>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</si>
  <si>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</si>
  <si>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</si>
  <si>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</si>
  <si>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</si>
  <si>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</si>
  <si>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</si>
  <si>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</si>
  <si>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</si>
  <si>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</si>
  <si>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</si>
  <si>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</si>
  <si>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</si>
  <si>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</si>
  <si>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</si>
  <si>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</si>
  <si>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</si>
  <si>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</si>
  <si>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</si>
  <si>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</si>
  <si>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</si>
  <si>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</si>
  <si>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</si>
  <si>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</si>
  <si>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</si>
  <si>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</si>
  <si>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</si>
  <si>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</si>
  <si>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</si>
  <si>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</si>
  <si>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</si>
  <si>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</si>
  <si>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</si>
  <si>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</si>
  <si>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</si>
  <si>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</si>
  <si>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</si>
  <si>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</si>
  <si>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</si>
  <si>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</si>
  <si>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</si>
  <si>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</si>
  <si>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</si>
  <si>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</si>
  <si>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</si>
  <si>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</si>
  <si>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</si>
  <si>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</si>
  <si>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</si>
  <si>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</si>
  <si>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</si>
  <si>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</si>
  <si>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</si>
  <si>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</si>
  <si>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</si>
  <si>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</si>
  <si>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</si>
  <si>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</si>
  <si>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</si>
  <si>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</si>
  <si>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</si>
  <si>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</si>
  <si>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</si>
  <si>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</si>
  <si>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</si>
  <si>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</si>
  <si>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</si>
  <si>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</si>
  <si>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</si>
  <si>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</si>
  <si>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</si>
  <si>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</si>
  <si>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</si>
  <si>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</si>
  <si>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</si>
  <si>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</si>
  <si>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</si>
  <si>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</si>
  <si>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</si>
  <si>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</si>
  <si>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</si>
  <si>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</si>
  <si>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</si>
  <si>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</si>
  <si>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</si>
  <si>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</si>
  <si>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</si>
  <si>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</si>
  <si>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</si>
  <si>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</si>
  <si>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</si>
  <si>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</si>
  <si>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</si>
  <si>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</si>
  <si>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</si>
  <si>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</si>
  <si>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</si>
  <si>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</si>
  <si>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</si>
  <si>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</si>
  <si>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</si>
  <si>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</si>
  <si>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</si>
  <si>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</si>
  <si>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</si>
  <si>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</si>
  <si>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</si>
  <si>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</si>
  <si>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</si>
  <si>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</si>
  <si>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</si>
  <si>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</si>
  <si>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</si>
  <si>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</si>
  <si>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</si>
  <si>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</si>
  <si>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</si>
  <si>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</si>
  <si>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</si>
  <si>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</si>
  <si>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</si>
  <si>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</si>
  <si>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</si>
  <si>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</si>
  <si>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</si>
  <si>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</si>
  <si>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</si>
  <si>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</si>
  <si>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</si>
  <si>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</si>
  <si>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</si>
  <si>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</si>
  <si>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</si>
  <si>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</si>
  <si>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</si>
  <si>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</si>
  <si>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</si>
  <si>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</si>
  <si>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</si>
  <si>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</si>
  <si>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</si>
  <si>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</si>
  <si>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</si>
  <si>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</si>
  <si>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</si>
  <si>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</si>
  <si>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</si>
  <si>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</si>
  <si>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</si>
  <si>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</si>
  <si>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</si>
  <si>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</si>
  <si>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</si>
  <si>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</si>
  <si>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</si>
  <si>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</si>
  <si>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</si>
  <si>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</si>
  <si>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</si>
  <si>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</si>
  <si>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</si>
  <si>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</si>
  <si>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</si>
  <si>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</si>
  <si>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</si>
  <si>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</si>
  <si>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</si>
  <si>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</si>
  <si>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</si>
  <si>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</si>
  <si>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</si>
  <si>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</si>
  <si>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</si>
  <si>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</si>
  <si>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</si>
  <si>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</si>
  <si>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</si>
  <si>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</si>
  <si>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</si>
  <si>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</si>
  <si>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</si>
  <si>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</si>
  <si>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</si>
  <si>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</si>
  <si>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</si>
  <si>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</si>
  <si>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</si>
  <si>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</si>
  <si>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</si>
  <si>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</si>
  <si>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</si>
  <si>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</si>
  <si>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</si>
  <si>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</si>
  <si>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</si>
  <si>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</si>
  <si>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</si>
  <si>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</si>
  <si>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</si>
  <si>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</si>
  <si>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</si>
  <si>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</si>
  <si>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</si>
  <si>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</si>
  <si>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</si>
  <si>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</si>
  <si>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</si>
  <si>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</si>
  <si>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</si>
  <si>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</si>
  <si>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</si>
  <si>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</si>
  <si>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</si>
  <si>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</si>
  <si>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</si>
  <si>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</si>
  <si>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</si>
  <si>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</si>
  <si>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</si>
  <si>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</si>
  <si>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</si>
  <si>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</si>
  <si>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</si>
  <si>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</si>
  <si>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</si>
  <si>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</si>
  <si>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</si>
  <si>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</si>
  <si>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</si>
  <si>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</si>
  <si>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</si>
  <si>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</si>
  <si>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</si>
  <si>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</si>
  <si>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</si>
  <si>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</si>
  <si>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</si>
  <si>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</si>
  <si>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</si>
  <si>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</si>
  <si>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</si>
  <si>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</si>
  <si>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</si>
  <si>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</si>
  <si>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</si>
  <si>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</si>
  <si>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</si>
  <si>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</si>
  <si>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</si>
  <si>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</si>
  <si>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</si>
  <si>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</si>
  <si>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</si>
  <si>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</si>
  <si>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</si>
  <si>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</si>
  <si>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</si>
  <si>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</si>
  <si>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</si>
  <si>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</si>
  <si>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</si>
  <si>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</si>
  <si>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</si>
  <si>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</si>
  <si>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</si>
  <si>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</si>
  <si>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</si>
  <si>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</si>
  <si>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</si>
  <si>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</si>
  <si>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</si>
  <si>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</si>
  <si>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</si>
  <si>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</si>
  <si>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</si>
  <si>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</si>
  <si>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</si>
  <si>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</si>
  <si>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</si>
  <si>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</si>
  <si>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</si>
  <si>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</si>
  <si>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</si>
  <si>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</si>
  <si>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</si>
  <si>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</si>
  <si>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</si>
  <si>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</si>
  <si>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</si>
  <si>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</si>
  <si>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</si>
  <si>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</si>
  <si>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</si>
  <si>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</si>
  <si>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</si>
  <si>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</si>
  <si>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</si>
  <si>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</si>
  <si>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</si>
  <si>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</si>
  <si>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</si>
  <si>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</si>
  <si>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</si>
  <si>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</si>
  <si>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</si>
  <si>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</si>
  <si>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</si>
  <si>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</si>
  <si>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</si>
  <si>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</si>
  <si>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</si>
  <si>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</si>
  <si>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</si>
  <si>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</si>
  <si>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</si>
  <si>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</si>
  <si>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</si>
  <si>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</si>
  <si>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</si>
  <si>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</si>
  <si>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</si>
  <si>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</si>
  <si>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</si>
  <si>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</si>
  <si>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</si>
  <si>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</si>
  <si>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</si>
  <si>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</si>
  <si>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</si>
  <si>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</si>
  <si>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</si>
  <si>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</si>
  <si>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</si>
  <si>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</si>
  <si>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</si>
  <si>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</si>
  <si>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</si>
  <si>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</si>
  <si>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</si>
  <si>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</si>
  <si>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</si>
  <si>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</si>
  <si>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</si>
  <si>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</si>
  <si>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</si>
  <si>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</si>
  <si>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</si>
  <si>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</si>
  <si>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</si>
  <si>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</si>
  <si>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</si>
  <si>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</si>
  <si>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</si>
  <si>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</si>
  <si>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</si>
  <si>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</si>
  <si>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</si>
  <si>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</si>
  <si>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</si>
  <si>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</si>
  <si>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</si>
  <si>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</si>
  <si>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</si>
  <si>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</si>
  <si>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</si>
  <si>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</si>
  <si>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</si>
  <si>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</si>
  <si>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</si>
  <si>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</si>
  <si>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</si>
  <si>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</si>
  <si>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</si>
  <si>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</si>
  <si>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</si>
  <si>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</si>
  <si>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</si>
  <si>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</si>
  <si>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</si>
  <si>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</si>
  <si>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</si>
  <si>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</si>
  <si>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</si>
  <si>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</si>
  <si>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</si>
  <si>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</si>
  <si>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</si>
  <si>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</si>
  <si>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</si>
  <si>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</si>
  <si>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</si>
  <si>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</si>
  <si>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</si>
  <si>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</si>
  <si>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</si>
  <si>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</si>
  <si>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</si>
  <si>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</si>
  <si>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</si>
  <si>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</si>
  <si>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</si>
  <si>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</si>
  <si>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</si>
  <si>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</si>
  <si>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</si>
  <si>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</si>
  <si>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</si>
  <si>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</si>
  <si>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</si>
  <si>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</si>
  <si>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</si>
  <si>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</si>
  <si>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</si>
  <si>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</si>
  <si>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</si>
  <si>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</si>
  <si>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</si>
  <si>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</si>
  <si>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</si>
  <si>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</si>
  <si>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</si>
  <si>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</si>
  <si>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</si>
  <si>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</si>
  <si>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</si>
  <si>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</si>
  <si>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</si>
  <si>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</si>
  <si>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</si>
  <si>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</si>
  <si>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</si>
  <si>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</si>
  <si>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</si>
  <si>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</si>
  <si>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</si>
  <si>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</si>
  <si>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</si>
  <si>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</si>
  <si>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</si>
  <si>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</si>
  <si>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</si>
  <si>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</si>
  <si>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</si>
  <si>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</si>
  <si>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</si>
  <si>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</si>
  <si>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</si>
  <si>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</si>
  <si>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</si>
  <si>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</si>
  <si>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</si>
  <si>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</si>
  <si>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</si>
  <si>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</si>
  <si>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</si>
  <si>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</si>
  <si>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</si>
  <si>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</si>
  <si>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</si>
  <si>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</si>
  <si>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</si>
  <si>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</si>
  <si>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</si>
  <si>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</si>
  <si>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</si>
  <si>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</si>
  <si>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</si>
  <si>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</si>
  <si>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</si>
  <si>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</si>
  <si>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</si>
  <si>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</si>
  <si>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</si>
  <si>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</si>
  <si>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</si>
  <si>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</si>
  <si>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</si>
  <si>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</si>
  <si>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</si>
  <si>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</si>
  <si>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</si>
  <si>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</si>
  <si>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</si>
  <si>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</si>
  <si>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</si>
  <si>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</si>
  <si>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</si>
  <si>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</si>
  <si>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</si>
  <si>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</si>
  <si>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</si>
  <si>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</si>
  <si>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</si>
  <si>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</si>
  <si>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</si>
  <si>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</si>
  <si>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</si>
  <si>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</si>
  <si>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</si>
  <si>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</si>
  <si>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</si>
  <si>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</si>
  <si>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</si>
  <si>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</si>
  <si>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</si>
  <si>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</si>
  <si>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</si>
  <si>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</si>
  <si>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</si>
  <si>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</si>
  <si>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</si>
  <si>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</si>
  <si>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</si>
  <si>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</si>
  <si>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</si>
  <si>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</si>
  <si>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</si>
  <si>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</si>
  <si>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</si>
  <si>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</si>
  <si>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</si>
  <si>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</si>
  <si>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</si>
  <si>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</si>
  <si>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</si>
  <si>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</si>
  <si>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</si>
  <si>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</si>
  <si>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</si>
  <si>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</si>
  <si>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</si>
  <si>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</si>
  <si>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</si>
  <si>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</si>
  <si>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</si>
  <si>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</si>
  <si>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</si>
  <si>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</si>
  <si>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</si>
  <si>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</si>
  <si>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</si>
  <si>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</si>
  <si>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</si>
  <si>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</si>
  <si>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</si>
  <si>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</si>
  <si>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</si>
  <si>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</si>
  <si>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</si>
  <si>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</si>
  <si>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</si>
  <si>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</si>
  <si>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</si>
  <si>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</si>
  <si>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</si>
  <si>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</si>
  <si>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</si>
  <si>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</si>
  <si>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</si>
  <si>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</si>
  <si>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</si>
  <si>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</si>
  <si>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</si>
  <si>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</si>
  <si>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</si>
  <si>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</si>
  <si>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</si>
  <si>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</si>
  <si>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</si>
  <si>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</si>
  <si>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</si>
  <si>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</si>
  <si>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</si>
  <si>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</si>
  <si>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</si>
  <si>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</si>
  <si>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</si>
  <si>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</si>
  <si>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</si>
  <si>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</si>
  <si>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</si>
  <si>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</si>
  <si>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</si>
  <si>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</si>
  <si>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</si>
  <si>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</si>
  <si>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</si>
  <si>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</si>
  <si>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</si>
  <si>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</si>
  <si>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</si>
  <si>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</si>
  <si>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</si>
  <si>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</si>
  <si>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</si>
  <si>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</si>
  <si>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</si>
  <si>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</si>
  <si>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</si>
  <si>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</si>
  <si>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</si>
  <si>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</si>
  <si>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</si>
  <si>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</si>
  <si>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</si>
  <si>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</si>
  <si>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</si>
  <si>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</si>
  <si>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</si>
  <si>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</si>
  <si>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</si>
  <si>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</si>
  <si>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</si>
  <si>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</si>
  <si>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</si>
  <si>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</si>
  <si>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</si>
  <si>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</si>
  <si>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</si>
  <si>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</si>
  <si>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</si>
  <si>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</si>
  <si>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</si>
  <si>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</si>
  <si>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</si>
  <si>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</si>
  <si>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</si>
  <si>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</si>
  <si>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</si>
  <si>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</si>
  <si>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</si>
  <si>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</si>
  <si>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</si>
  <si>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</si>
  <si>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</si>
  <si>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</si>
  <si>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</si>
  <si>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</si>
  <si>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</si>
  <si>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</si>
  <si>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</si>
  <si>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</si>
  <si>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</si>
  <si>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</si>
  <si>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</si>
  <si>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</si>
  <si>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</si>
  <si>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</si>
  <si>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</si>
  <si>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</si>
  <si>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</si>
  <si>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</si>
  <si>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</si>
  <si>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</si>
  <si>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</si>
  <si>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</si>
  <si>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</si>
  <si>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</si>
  <si>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</si>
  <si>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</si>
  <si>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</si>
  <si>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</si>
  <si>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</si>
  <si>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</si>
  <si>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</si>
  <si>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</si>
  <si>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</si>
  <si>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</si>
  <si>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</si>
  <si>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</si>
  <si>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</si>
  <si>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</si>
  <si>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</si>
  <si>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</si>
  <si>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</si>
  <si>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</si>
  <si>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</si>
  <si>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</si>
  <si>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</si>
  <si>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</si>
  <si>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</si>
  <si>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</si>
  <si>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</si>
  <si>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</si>
  <si>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</si>
  <si>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</si>
  <si>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</si>
  <si>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</si>
  <si>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</si>
  <si>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</si>
  <si>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</si>
  <si>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</si>
  <si>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</si>
  <si>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</si>
  <si>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</si>
  <si>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</si>
  <si>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</si>
  <si>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</si>
  <si>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</si>
  <si>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</si>
  <si>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</si>
  <si>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</si>
  <si>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</si>
  <si>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</si>
  <si>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</si>
  <si>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</si>
  <si>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</si>
  <si>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</si>
  <si>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</si>
  <si>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</si>
  <si>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</si>
  <si>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</si>
  <si>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</si>
  <si>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</si>
  <si>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</si>
  <si>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</si>
  <si>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</si>
  <si>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</si>
  <si>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</si>
  <si>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</si>
  <si>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</si>
  <si>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</si>
  <si>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</si>
  <si>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</si>
  <si>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</si>
  <si>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</si>
  <si>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</si>
  <si>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</si>
  <si>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</si>
  <si>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</si>
  <si>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</si>
  <si>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</si>
  <si>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</si>
  <si>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</si>
  <si>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</si>
  <si>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</si>
  <si>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</si>
  <si>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</si>
  <si>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</si>
  <si>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</si>
  <si>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</si>
  <si>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</si>
  <si>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</si>
  <si>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</si>
  <si>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</si>
  <si>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</si>
  <si>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</si>
  <si>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</si>
  <si>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</si>
  <si>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</si>
  <si>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</si>
  <si>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</si>
  <si>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</si>
  <si>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</si>
  <si>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</si>
  <si>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</si>
  <si>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</si>
  <si>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</si>
  <si>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</si>
  <si>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</si>
  <si>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</si>
  <si>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</si>
  <si>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</si>
  <si>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</si>
  <si>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</si>
  <si>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</si>
  <si>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</si>
  <si>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</si>
  <si>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</si>
  <si>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</si>
  <si>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</si>
  <si>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</si>
  <si>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</si>
  <si>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</si>
  <si>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</si>
  <si>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</si>
  <si>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</si>
  <si>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</si>
  <si>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</si>
  <si>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</si>
  <si>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</si>
  <si>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</si>
  <si>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</si>
  <si>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</si>
  <si>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</si>
  <si>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</si>
  <si>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</si>
  <si>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</si>
  <si>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</si>
  <si>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</si>
  <si>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</si>
  <si>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</si>
  <si>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</si>
  <si>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</si>
  <si>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</si>
  <si>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</si>
  <si>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</si>
  <si>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</si>
  <si>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</si>
  <si>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</si>
  <si>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</si>
  <si>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</si>
  <si>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</si>
  <si>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</si>
  <si>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</si>
  <si>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</si>
  <si>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</si>
  <si>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</si>
  <si>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</si>
  <si>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</si>
  <si>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</si>
  <si>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</si>
  <si>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</si>
  <si>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</si>
  <si>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</si>
  <si>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</si>
  <si>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</si>
  <si>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</si>
  <si>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</si>
  <si>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</si>
  <si>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</si>
  <si>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</si>
  <si>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</si>
  <si>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</si>
  <si>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</si>
  <si>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</si>
  <si>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</si>
  <si>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</si>
  <si>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</si>
  <si>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</si>
  <si>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</si>
  <si>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</si>
  <si>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</si>
  <si>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</si>
  <si>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</si>
  <si>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</si>
  <si>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</si>
  <si>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</si>
  <si>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</si>
  <si>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</si>
  <si>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</si>
  <si>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</si>
  <si>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</si>
  <si>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</si>
  <si>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</si>
  <si>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</si>
  <si>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</si>
  <si>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</si>
  <si>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</si>
  <si>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</si>
  <si>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</si>
  <si>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</si>
  <si>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</si>
  <si>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</si>
  <si>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</si>
  <si>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</si>
  <si>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</si>
  <si>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</si>
  <si>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</si>
  <si>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</si>
  <si>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</si>
  <si>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</si>
  <si>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</si>
  <si>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</si>
  <si>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</si>
  <si>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</si>
  <si>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</si>
  <si>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</si>
  <si>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</si>
  <si>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</si>
  <si>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</si>
  <si>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</si>
  <si>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</si>
  <si>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</si>
  <si>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</si>
  <si>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</si>
  <si>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</si>
  <si>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</si>
  <si>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</si>
  <si>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</si>
  <si>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</si>
  <si>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</si>
  <si>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</si>
  <si>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</si>
  <si>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</si>
  <si>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</si>
  <si>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</si>
  <si>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</si>
  <si>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</si>
  <si>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</si>
  <si>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</si>
  <si>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</si>
  <si>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</si>
  <si>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</si>
  <si>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</si>
  <si>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</si>
  <si>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</si>
  <si>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</si>
  <si>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</si>
  <si>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</si>
  <si>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</si>
  <si>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</si>
  <si>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</si>
  <si>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</si>
  <si>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</si>
  <si>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</si>
  <si>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</si>
  <si>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</si>
  <si>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</si>
  <si>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</si>
  <si>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</si>
  <si>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</si>
  <si>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</si>
  <si>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</si>
  <si>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</si>
  <si>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</si>
  <si>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</si>
  <si>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</si>
  <si>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</si>
  <si>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</si>
  <si>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</si>
  <si>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</si>
  <si>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</si>
  <si>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</si>
  <si>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</si>
  <si>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</si>
  <si>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</si>
  <si>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</si>
  <si>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</si>
  <si>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</si>
  <si>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</si>
  <si>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</si>
  <si>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</si>
  <si>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</si>
  <si>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</si>
  <si>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</si>
  <si>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</si>
  <si>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</si>
  <si>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</si>
  <si>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</si>
  <si>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</si>
  <si>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</si>
  <si>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</si>
  <si>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</si>
  <si>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</si>
  <si>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</si>
  <si>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</si>
  <si>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</si>
  <si>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</si>
  <si>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</si>
  <si>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</si>
  <si>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</si>
  <si>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</si>
  <si>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</si>
  <si>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</si>
  <si>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</si>
  <si>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</si>
  <si>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</si>
  <si>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</si>
  <si>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</si>
  <si>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</si>
  <si>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</si>
  <si>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</si>
  <si>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</si>
  <si>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</si>
  <si>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</si>
  <si>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</si>
  <si>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</si>
  <si>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</si>
  <si>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</si>
  <si>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</si>
  <si>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</si>
  <si>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</si>
  <si>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</si>
  <si>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</si>
  <si>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</si>
  <si>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</si>
  <si>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</si>
  <si>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</si>
  <si>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</si>
  <si>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</si>
  <si>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</si>
  <si>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</si>
  <si>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</si>
  <si>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</si>
  <si>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</si>
  <si>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</si>
  <si>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</si>
  <si>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</si>
  <si>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</si>
  <si>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</si>
  <si>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</si>
  <si>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</si>
  <si>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</si>
  <si>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</si>
  <si>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</si>
  <si>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</si>
  <si>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</si>
  <si>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</si>
  <si>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</si>
  <si>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</si>
  <si>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</si>
  <si>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</si>
  <si>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</si>
  <si>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</si>
  <si>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</si>
  <si>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</si>
  <si>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</si>
  <si>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</si>
  <si>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</si>
  <si>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</si>
  <si>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</si>
  <si>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</si>
  <si>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</si>
  <si>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</si>
  <si>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</si>
  <si>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</si>
  <si>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</si>
  <si>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</si>
  <si>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</si>
  <si>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</si>
  <si>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</si>
  <si>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</si>
  <si>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</si>
  <si>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</si>
  <si>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</si>
  <si>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</si>
  <si>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</si>
  <si>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</si>
  <si>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</si>
  <si>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</si>
  <si>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</si>
  <si>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</si>
  <si>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</si>
  <si>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</si>
  <si>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</si>
  <si>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</si>
  <si>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</si>
  <si>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</si>
  <si>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</si>
  <si>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</si>
  <si>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</si>
  <si>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</si>
  <si>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</si>
  <si>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</si>
  <si>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</si>
  <si>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</si>
  <si>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</si>
  <si>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</si>
  <si>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</si>
  <si>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</si>
  <si>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</si>
  <si>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</si>
  <si>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</si>
  <si>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</si>
  <si>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</si>
  <si>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</si>
  <si>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</si>
  <si>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</si>
  <si>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</si>
  <si>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</si>
  <si>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</si>
  <si>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</si>
  <si>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</si>
  <si>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</si>
  <si>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</si>
  <si>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</si>
  <si>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</si>
  <si>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</si>
  <si>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</si>
  <si>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</si>
  <si>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</si>
  <si>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</si>
  <si>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</si>
  <si>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</si>
  <si>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</si>
  <si>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</si>
  <si>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</si>
  <si>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</si>
  <si>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</si>
  <si>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</si>
  <si>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</si>
  <si>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</si>
  <si>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</si>
  <si>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</si>
  <si>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</si>
  <si>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</si>
  <si>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</si>
  <si>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</si>
  <si>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</si>
  <si>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</si>
  <si>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</si>
  <si>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</si>
  <si>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</si>
  <si>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</si>
  <si>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</si>
  <si>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</si>
  <si>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</si>
  <si>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</si>
  <si>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</si>
  <si>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</si>
  <si>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</si>
  <si>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</si>
  <si>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</si>
  <si>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</si>
  <si>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</si>
  <si>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</si>
  <si>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</si>
  <si>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</si>
  <si>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</si>
  <si>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</si>
  <si>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</si>
  <si>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</si>
  <si>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</si>
  <si>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</si>
  <si>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</si>
  <si>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</si>
  <si>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</si>
  <si>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</si>
  <si>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</si>
  <si>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</si>
  <si>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</si>
  <si>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</si>
  <si>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</si>
  <si>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</si>
  <si>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</si>
  <si>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</si>
  <si>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</si>
  <si>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</si>
  <si>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</si>
  <si>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</si>
  <si>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</si>
  <si>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</si>
  <si>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</si>
  <si>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</si>
  <si>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</si>
  <si>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</si>
  <si>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</si>
  <si>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</si>
  <si>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</si>
  <si>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</si>
  <si>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</si>
  <si>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</si>
  <si>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</si>
  <si>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</si>
  <si>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</si>
  <si>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</si>
  <si>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</si>
  <si>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</si>
  <si>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</si>
  <si>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</si>
  <si>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</si>
  <si>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</si>
  <si>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</si>
  <si>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</si>
  <si>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</si>
  <si>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</si>
  <si>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</si>
  <si>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</si>
  <si>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</si>
  <si>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</si>
  <si>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</si>
  <si>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</si>
  <si>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</si>
  <si>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</si>
  <si>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</si>
  <si>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</si>
  <si>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</si>
  <si>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</si>
  <si>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</si>
  <si>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</si>
  <si>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</si>
  <si>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</si>
  <si>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</si>
  <si>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</si>
  <si>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</si>
  <si>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</si>
  <si>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</si>
  <si>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</si>
  <si>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</si>
  <si>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</si>
  <si>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</si>
  <si>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</si>
  <si>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</si>
  <si>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</si>
  <si>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</si>
  <si>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</si>
  <si>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</si>
  <si>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</si>
  <si>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</si>
  <si>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</si>
  <si>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</si>
  <si>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</si>
  <si>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</si>
  <si>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</si>
  <si>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</si>
  <si>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</si>
  <si>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</si>
  <si>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</si>
  <si>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</si>
  <si>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</si>
  <si>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</si>
  <si>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</si>
  <si>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</si>
  <si>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</si>
  <si>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</si>
  <si>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</si>
  <si>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</si>
  <si>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</si>
  <si>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</si>
  <si>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</si>
  <si>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</si>
  <si>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</si>
  <si>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</si>
  <si>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</si>
  <si>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</si>
  <si>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</si>
  <si>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</si>
  <si>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</si>
  <si>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</si>
  <si>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</si>
  <si>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</si>
  <si>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</si>
  <si>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</si>
  <si>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</si>
  <si>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</si>
  <si>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</si>
  <si>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</si>
  <si>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</si>
  <si>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</si>
  <si>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</si>
  <si>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</si>
  <si>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</si>
  <si>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</si>
  <si>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</si>
  <si>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</si>
  <si>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</si>
  <si>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</si>
  <si>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</si>
  <si>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</si>
  <si>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</si>
  <si>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</si>
  <si>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</si>
  <si>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</si>
  <si>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</si>
  <si>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</si>
  <si>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</si>
  <si>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</si>
  <si>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</si>
  <si>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</si>
  <si>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</si>
  <si>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</si>
  <si>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</si>
  <si>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</si>
  <si>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</si>
  <si>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</si>
  <si>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</si>
  <si>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</si>
  <si>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</si>
  <si>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</si>
  <si>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</si>
  <si>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</si>
  <si>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</si>
  <si>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</si>
  <si>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</si>
  <si>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</si>
  <si>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</si>
  <si>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</si>
  <si>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</si>
  <si>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</si>
  <si>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</si>
  <si>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</si>
  <si>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</si>
  <si>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</si>
  <si>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</si>
  <si>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</si>
  <si>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</si>
  <si>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</si>
  <si>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</si>
  <si>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</si>
  <si>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</si>
  <si>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</si>
  <si>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</si>
  <si>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</si>
  <si>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</si>
  <si>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</si>
  <si>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</si>
  <si>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</si>
  <si>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</si>
  <si>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</si>
  <si>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</si>
  <si>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</si>
  <si>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</si>
  <si>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</si>
  <si>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</si>
  <si>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</si>
  <si>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</si>
  <si>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</si>
  <si>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</si>
  <si>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</si>
  <si>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</si>
  <si>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</si>
  <si>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</si>
  <si>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</si>
  <si>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</si>
  <si>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</si>
  <si>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</si>
  <si>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</si>
  <si>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</si>
  <si>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</si>
  <si>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</si>
  <si>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</si>
  <si>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</si>
  <si>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</si>
  <si>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</si>
  <si>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</si>
  <si>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</si>
  <si>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</si>
  <si>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</si>
  <si>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</si>
  <si>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</si>
  <si>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</si>
  <si>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</si>
  <si>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</si>
  <si>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</si>
  <si>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</si>
  <si>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</si>
  <si>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</si>
  <si>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</si>
  <si>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</si>
  <si>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</si>
  <si>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</si>
  <si>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</si>
  <si>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</si>
  <si>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</si>
  <si>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</si>
  <si>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</si>
  <si>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</si>
  <si>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</si>
  <si>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</si>
  <si>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</si>
  <si>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</si>
  <si>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</si>
  <si>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</si>
  <si>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</si>
  <si>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</si>
  <si>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</si>
  <si>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</si>
  <si>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</si>
  <si>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</si>
  <si>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</si>
  <si>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</si>
  <si>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</si>
  <si>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</si>
  <si>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</si>
  <si>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</si>
  <si>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</si>
  <si>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</si>
  <si>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</si>
  <si>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</si>
  <si>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</si>
  <si>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</si>
  <si>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</si>
  <si>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</si>
  <si>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</si>
  <si>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</si>
  <si>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</si>
  <si>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</si>
  <si>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</si>
  <si>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</si>
  <si>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</si>
  <si>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</si>
  <si>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</si>
  <si>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</si>
  <si>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</si>
  <si>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</si>
  <si>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</si>
  <si>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</si>
  <si>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</si>
  <si>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</si>
  <si>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</si>
  <si>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</si>
  <si>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</si>
  <si>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</si>
  <si>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</si>
  <si>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</si>
  <si>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</si>
  <si>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</si>
  <si>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</si>
  <si>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</si>
  <si>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</si>
  <si>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</si>
  <si>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</si>
  <si>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</si>
  <si>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</si>
  <si>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</si>
  <si>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</si>
  <si>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</si>
  <si>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</si>
  <si>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</si>
  <si>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</si>
  <si>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</si>
  <si>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</si>
  <si>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</si>
  <si>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</si>
  <si>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</si>
  <si>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</si>
  <si>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</si>
  <si>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</si>
  <si>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</si>
  <si>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</si>
  <si>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</si>
  <si>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</si>
  <si>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</si>
  <si>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</si>
  <si>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</si>
  <si>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</si>
  <si>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</si>
  <si>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</si>
  <si>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</si>
  <si>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</si>
  <si>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</si>
  <si>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</si>
  <si>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</si>
  <si>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</si>
  <si>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</si>
  <si>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</si>
  <si>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</si>
  <si>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</si>
  <si>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</si>
  <si>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</si>
  <si>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</si>
  <si>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</si>
  <si>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</si>
  <si>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</si>
  <si>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</si>
  <si>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</si>
  <si>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</si>
  <si>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</si>
  <si>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</si>
  <si>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</si>
  <si>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</si>
  <si>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</si>
  <si>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</si>
  <si>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</si>
  <si>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</si>
  <si>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</si>
  <si>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</si>
  <si>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</si>
  <si>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</si>
  <si>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</si>
  <si>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</si>
  <si>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</si>
  <si>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</si>
  <si>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</si>
  <si>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</si>
  <si>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</si>
  <si>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</si>
  <si>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</si>
  <si>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</si>
  <si>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</si>
  <si>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</si>
  <si>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</si>
  <si>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</si>
  <si>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</si>
  <si>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</si>
  <si>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</si>
  <si>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</si>
  <si>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</si>
  <si>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</si>
  <si>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</si>
  <si>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</si>
  <si>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</si>
  <si>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</si>
  <si>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</si>
  <si>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</si>
  <si>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</si>
  <si>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</si>
  <si>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</si>
  <si>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</si>
  <si>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</si>
  <si>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</si>
  <si>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</si>
  <si>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</si>
  <si>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</si>
  <si>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</si>
  <si>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</si>
  <si>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</si>
  <si>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</si>
  <si>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</si>
  <si>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</si>
  <si>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</si>
  <si>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</si>
  <si>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</si>
  <si>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</si>
  <si>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</si>
  <si>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</si>
  <si>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</si>
  <si>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</si>
  <si>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</si>
  <si>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</si>
  <si>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</si>
  <si>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</si>
  <si>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</si>
  <si>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</si>
  <si>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</si>
  <si>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</si>
  <si>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</si>
  <si>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</si>
  <si>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</si>
  <si>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</si>
  <si>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</si>
  <si>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</si>
  <si>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</si>
  <si>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</si>
  <si>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</si>
  <si>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</si>
  <si>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</si>
  <si>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</si>
  <si>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</si>
  <si>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</si>
  <si>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</si>
  <si>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</si>
  <si>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</si>
  <si>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</si>
  <si>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</si>
  <si>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</si>
  <si>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</si>
  <si>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</si>
  <si>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</si>
  <si>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</si>
  <si>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</si>
  <si>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</si>
  <si>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</si>
  <si>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</si>
  <si>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</si>
  <si>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</si>
  <si>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</si>
  <si>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</si>
  <si>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</si>
  <si>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</si>
  <si>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</si>
  <si>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</si>
  <si>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</si>
  <si>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</si>
  <si>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</si>
  <si>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</si>
  <si>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</si>
  <si>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</si>
  <si>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</si>
  <si>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</si>
  <si>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</si>
  <si>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</si>
  <si>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</si>
  <si>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</si>
  <si>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</si>
  <si>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</si>
  <si>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</si>
  <si>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</si>
  <si>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</si>
  <si>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</si>
  <si>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</si>
  <si>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</si>
  <si>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</si>
  <si>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</si>
  <si>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</si>
  <si>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</si>
  <si>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</si>
  <si>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</si>
  <si>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</si>
  <si>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</si>
  <si>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</si>
  <si>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</si>
  <si>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</si>
  <si>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</si>
  <si>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</si>
  <si>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</si>
  <si>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</si>
  <si>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</si>
  <si>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</si>
  <si>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</si>
  <si>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</si>
  <si>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</si>
  <si>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</si>
  <si>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</si>
  <si>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</si>
  <si>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</si>
  <si>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</si>
  <si>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</si>
  <si>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</si>
  <si>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</si>
  <si>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</si>
  <si>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</si>
  <si>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</si>
  <si>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</si>
  <si>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</si>
  <si>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</si>
  <si>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</si>
  <si>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</si>
  <si>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</si>
  <si>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</si>
  <si>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</si>
  <si>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</si>
  <si>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</si>
  <si>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</si>
  <si>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</si>
  <si>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</si>
  <si>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</si>
  <si>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</si>
  <si>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</si>
  <si>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</si>
  <si>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</si>
  <si>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</si>
  <si>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</si>
  <si>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</si>
  <si>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</si>
  <si>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</si>
  <si>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</si>
  <si>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</si>
  <si>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</si>
  <si>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</si>
  <si>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</si>
  <si>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</si>
  <si>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</si>
  <si>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</si>
  <si>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</si>
  <si>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</si>
  <si>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</si>
  <si>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</si>
  <si>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</si>
  <si>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</si>
  <si>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</si>
  <si>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</si>
  <si>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</si>
  <si>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</si>
  <si>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</si>
  <si>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</si>
  <si>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</si>
  <si>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</si>
  <si>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</si>
  <si>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</si>
  <si>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</si>
  <si>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</si>
  <si>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</si>
  <si>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</si>
  <si>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</si>
  <si>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</si>
  <si>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</si>
  <si>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</si>
  <si>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</si>
  <si>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</si>
  <si>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</si>
  <si>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</si>
  <si>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</si>
  <si>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</si>
  <si>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</si>
  <si>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</si>
  <si>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</si>
  <si>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</si>
  <si>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</si>
  <si>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</si>
  <si>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</si>
  <si>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</si>
  <si>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</si>
  <si>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</si>
  <si>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</si>
  <si>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</si>
  <si>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</si>
  <si>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</si>
  <si>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</si>
  <si>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</si>
  <si>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</si>
  <si>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</si>
  <si>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</si>
  <si>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</si>
  <si>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</si>
  <si>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</si>
  <si>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</si>
  <si>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</si>
  <si>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</si>
  <si>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</si>
  <si>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</si>
  <si>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</si>
  <si>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</si>
  <si>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</si>
  <si>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</si>
  <si>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</si>
  <si>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</si>
  <si>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</si>
  <si>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</si>
  <si>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</si>
  <si>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</si>
  <si>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</si>
  <si>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</si>
  <si>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</si>
  <si>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</si>
  <si>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</si>
  <si>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</si>
  <si>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</si>
  <si>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</si>
  <si>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</si>
  <si>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</si>
  <si>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</si>
  <si>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</si>
  <si>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</si>
  <si>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</si>
  <si>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</si>
  <si>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</si>
  <si>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</si>
  <si>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</si>
  <si>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</si>
  <si>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</si>
  <si>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</si>
  <si>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</si>
  <si>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</si>
  <si>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</si>
  <si>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</si>
  <si>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</si>
  <si>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</si>
  <si>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</si>
  <si>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</si>
  <si>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</si>
  <si>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</si>
  <si>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</si>
  <si>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</si>
  <si>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</si>
  <si>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</si>
  <si>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</si>
  <si>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</si>
  <si>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</si>
  <si>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</si>
  <si>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</si>
  <si>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</si>
  <si>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</si>
  <si>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</si>
  <si>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</si>
  <si>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</si>
  <si>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</si>
  <si>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</si>
  <si>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</si>
  <si>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</si>
  <si>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</si>
  <si>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</si>
  <si>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</si>
  <si>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</si>
  <si>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</si>
  <si>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</si>
  <si>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</si>
  <si>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</si>
  <si>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</si>
  <si>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</si>
  <si>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</si>
  <si>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</si>
  <si>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</si>
  <si>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</si>
  <si>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</si>
  <si>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</si>
  <si>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</si>
  <si>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</si>
  <si>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</si>
  <si>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</si>
  <si>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</si>
  <si>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</si>
  <si>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</si>
  <si>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</si>
  <si>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</si>
  <si>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</si>
  <si>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</si>
  <si>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</si>
  <si>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</si>
  <si>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</si>
  <si>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</si>
  <si>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</si>
  <si>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</si>
  <si>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</si>
  <si>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</si>
  <si>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</si>
  <si>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</si>
  <si>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</si>
  <si>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</si>
  <si>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</si>
  <si>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</si>
  <si>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</si>
  <si>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</si>
  <si>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</si>
  <si>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</si>
  <si>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</si>
  <si>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</si>
  <si>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</si>
  <si>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</si>
  <si>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</si>
  <si>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</si>
  <si>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</si>
  <si>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</si>
  <si>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</si>
  <si>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</si>
  <si>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</si>
  <si>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</si>
  <si>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</si>
  <si>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</si>
  <si>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</si>
  <si>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</si>
  <si>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</si>
  <si>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</si>
  <si>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</si>
  <si>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</si>
  <si>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</si>
  <si>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</si>
  <si>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</si>
  <si>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</si>
  <si>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</si>
  <si>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</si>
  <si>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</si>
  <si>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</si>
  <si>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</si>
  <si>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</si>
  <si>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</si>
  <si>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</si>
  <si>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</si>
  <si>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</si>
  <si>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</si>
  <si>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</si>
  <si>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</si>
  <si>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</si>
  <si>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</si>
  <si>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</si>
  <si>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</si>
  <si>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</si>
  <si>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</si>
  <si>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</si>
  <si>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</si>
  <si>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</si>
  <si>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</si>
  <si>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</si>
  <si>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</si>
  <si>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</si>
  <si>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</si>
  <si>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</si>
  <si>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</si>
  <si>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</si>
  <si>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</si>
  <si>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</si>
  <si>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</si>
  <si>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</si>
  <si>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</si>
  <si>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</si>
  <si>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</si>
  <si>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</si>
  <si>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</si>
  <si>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</si>
  <si>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</si>
  <si>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</si>
  <si>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</si>
  <si>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</si>
  <si>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</si>
  <si>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</si>
  <si>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</si>
  <si>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</si>
  <si>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</si>
  <si>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</si>
  <si>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</si>
  <si>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</si>
  <si>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</si>
  <si>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</si>
  <si>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</si>
  <si>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</si>
  <si>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</si>
  <si>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</si>
  <si>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</si>
  <si>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</si>
  <si>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</si>
  <si>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</si>
  <si>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</si>
  <si>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</si>
  <si>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</si>
  <si>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</si>
  <si>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</si>
  <si>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</si>
  <si>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</si>
  <si>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</si>
  <si>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</si>
  <si>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</si>
  <si>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</si>
  <si>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</si>
  <si>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</si>
  <si>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</si>
  <si>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</si>
  <si>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</si>
  <si>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</si>
  <si>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</si>
  <si>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</si>
  <si>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</si>
  <si>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</si>
  <si>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</si>
  <si>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</si>
  <si>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</si>
  <si>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</si>
  <si>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</si>
  <si>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</si>
  <si>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</si>
  <si>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</si>
  <si>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</si>
  <si>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</si>
  <si>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</si>
  <si>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</si>
  <si>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</si>
  <si>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</si>
  <si>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</si>
  <si>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</si>
  <si>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</si>
  <si>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</si>
  <si>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</si>
  <si>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</si>
  <si>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</si>
  <si>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</si>
  <si>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</si>
  <si>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</si>
  <si>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</si>
  <si>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</si>
  <si>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</si>
  <si>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</si>
  <si>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</si>
  <si>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</si>
  <si>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</si>
  <si>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</si>
  <si>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</si>
  <si>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</si>
  <si>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</si>
  <si>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</si>
  <si>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</si>
  <si>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</si>
  <si>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</si>
  <si>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</si>
  <si>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</si>
  <si>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</si>
  <si>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</si>
  <si>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</si>
  <si>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</si>
  <si>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</si>
  <si>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</si>
  <si>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</si>
  <si>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</si>
  <si>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</si>
  <si>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</si>
  <si>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</si>
  <si>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</si>
  <si>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</si>
  <si>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</si>
  <si>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</si>
  <si>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</si>
  <si>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</si>
  <si>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</si>
  <si>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</si>
  <si>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</si>
  <si>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</si>
  <si>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</si>
  <si>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</si>
  <si>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</si>
  <si>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</si>
  <si>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</si>
  <si>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</si>
  <si>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</si>
  <si>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</si>
  <si>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</si>
  <si>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</si>
  <si>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</si>
  <si>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</si>
  <si>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</si>
  <si>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</si>
  <si>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</si>
  <si>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</si>
  <si>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</si>
  <si>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</si>
  <si>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</si>
  <si>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</si>
  <si>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</si>
  <si>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</si>
  <si>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</si>
  <si>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</si>
  <si>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</si>
  <si>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</si>
  <si>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</si>
  <si>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</si>
  <si>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</si>
  <si>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</si>
  <si>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</si>
  <si>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</si>
  <si>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</si>
  <si>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</si>
  <si>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</si>
  <si>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</si>
  <si>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</si>
  <si>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</si>
  <si>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</si>
  <si>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</si>
  <si>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</si>
  <si>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</si>
  <si>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</si>
  <si>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</si>
  <si>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</si>
  <si>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</si>
  <si>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</si>
  <si>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</si>
  <si>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</si>
  <si>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</si>
  <si>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</si>
  <si>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</si>
  <si>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</si>
  <si>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</si>
  <si>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</si>
  <si>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</si>
  <si>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</si>
  <si>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</si>
  <si>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</si>
  <si>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</si>
  <si>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</si>
  <si>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</si>
  <si>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</si>
  <si>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</si>
  <si>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</si>
  <si>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</si>
  <si>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</si>
  <si>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</si>
  <si>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</si>
  <si>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</si>
  <si>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</si>
  <si>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</si>
  <si>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</si>
  <si>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</si>
  <si>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</si>
  <si>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</si>
  <si>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</si>
  <si>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</si>
  <si>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</si>
  <si>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</si>
  <si>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</si>
  <si>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</si>
  <si>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</si>
  <si>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</si>
  <si>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</si>
  <si>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</si>
  <si>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</si>
  <si>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</si>
  <si>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</si>
  <si>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</si>
  <si>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</si>
  <si>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</si>
  <si>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</si>
  <si>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</si>
  <si>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</si>
  <si>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</si>
  <si>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</si>
  <si>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</si>
  <si>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</si>
  <si>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</si>
  <si>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</si>
  <si>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</si>
  <si>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</si>
  <si>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</si>
  <si>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</si>
  <si>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</si>
  <si>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</si>
  <si>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</si>
  <si>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</si>
  <si>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</si>
  <si>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</si>
  <si>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</si>
  <si>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</si>
  <si>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</si>
  <si>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</si>
  <si>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</si>
  <si>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</si>
  <si>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</si>
  <si>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</si>
  <si>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</si>
  <si>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</si>
  <si>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</si>
  <si>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</si>
  <si>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</si>
  <si>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</si>
  <si>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</si>
  <si>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</si>
  <si>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</si>
  <si>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</si>
  <si>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</si>
  <si>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</si>
  <si>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</si>
  <si>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</si>
  <si>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</si>
  <si>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</si>
  <si>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</si>
  <si>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</si>
  <si>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</si>
  <si>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</si>
  <si>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</si>
  <si>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</si>
  <si>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</si>
  <si>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</si>
  <si>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</si>
  <si>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</si>
  <si>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</si>
  <si>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</si>
  <si>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</si>
  <si>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</si>
  <si>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</si>
  <si>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</si>
  <si>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</si>
  <si>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</si>
  <si>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</si>
  <si>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</si>
  <si>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</si>
  <si>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</si>
  <si>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</si>
  <si>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</si>
  <si>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</si>
  <si>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</si>
  <si>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</si>
  <si>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</si>
  <si>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</si>
  <si>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</si>
  <si>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</si>
  <si>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</si>
  <si>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</si>
  <si>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</si>
  <si>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</si>
  <si>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</si>
  <si>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</si>
  <si>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</si>
  <si>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</si>
  <si>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</si>
  <si>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</si>
  <si>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</si>
  <si>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</si>
  <si>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</si>
  <si>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</si>
  <si>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</si>
  <si>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</si>
  <si>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</si>
  <si>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</si>
  <si>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</si>
  <si>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</si>
  <si>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</si>
  <si>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</si>
  <si>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</si>
  <si>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</si>
  <si>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</si>
  <si>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</si>
  <si>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</si>
  <si>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</si>
  <si>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</si>
  <si>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</si>
  <si>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</si>
  <si>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</si>
  <si>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</si>
  <si>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</si>
  <si>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</si>
  <si>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</si>
  <si>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</si>
  <si>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</si>
  <si>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</si>
  <si>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</si>
  <si>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</si>
  <si>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</si>
  <si>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</si>
  <si>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</si>
  <si>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</si>
  <si>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</si>
  <si>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</si>
  <si>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</si>
  <si>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</si>
  <si>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</si>
  <si>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</si>
  <si>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</si>
  <si>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</si>
  <si>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</si>
  <si>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</si>
  <si>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</si>
  <si>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</si>
  <si>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</si>
  <si>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</si>
  <si>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</si>
  <si>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</si>
  <si>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</si>
  <si>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</si>
  <si>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</si>
  <si>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</si>
  <si>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</si>
  <si>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</si>
  <si>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</si>
  <si>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</si>
  <si>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</si>
  <si>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</si>
  <si>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</si>
  <si>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</si>
  <si>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</si>
  <si>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</si>
  <si>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</si>
  <si>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</si>
  <si>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</si>
  <si>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</si>
  <si>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</si>
  <si>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</si>
  <si>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</si>
  <si>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</si>
  <si>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</si>
  <si>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</si>
  <si>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</si>
  <si>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</si>
  <si>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</si>
  <si>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</si>
  <si>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</si>
  <si>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</si>
  <si>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</si>
  <si>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</si>
  <si>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</si>
  <si>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</si>
  <si>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</si>
  <si>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</si>
  <si>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</si>
  <si>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</si>
  <si>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</si>
  <si>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</si>
  <si>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</si>
  <si>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</si>
  <si>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</si>
  <si>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</si>
  <si>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</si>
  <si>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</si>
  <si>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</si>
  <si>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</si>
  <si>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</si>
  <si>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</si>
  <si>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</si>
  <si>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</si>
  <si>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</si>
  <si>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</si>
  <si>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</si>
  <si>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</si>
  <si>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</si>
  <si>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</si>
  <si>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</si>
  <si>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</si>
  <si>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</si>
  <si>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</si>
  <si>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</si>
  <si>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</si>
  <si>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</si>
  <si>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</si>
  <si>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</si>
  <si>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</si>
  <si>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</si>
  <si>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</si>
  <si>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</si>
  <si>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</si>
  <si>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</si>
  <si>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</si>
  <si>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</si>
  <si>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</si>
  <si>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</si>
  <si>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</si>
  <si>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</si>
  <si>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</si>
  <si>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</si>
  <si>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</si>
  <si>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</si>
  <si>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</si>
  <si>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</si>
  <si>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</si>
  <si>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</si>
  <si>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</si>
  <si>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</si>
  <si>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</si>
  <si>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</si>
  <si>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</si>
  <si>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</si>
  <si>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</si>
  <si>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</si>
  <si>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</si>
  <si>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</si>
  <si>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</si>
  <si>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</si>
  <si>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</si>
  <si>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</si>
  <si>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</si>
  <si>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</si>
  <si>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</si>
  <si>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</si>
  <si>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</si>
  <si>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</si>
  <si>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</si>
  <si>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</si>
  <si>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</si>
  <si>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</si>
  <si>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</si>
  <si>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</si>
  <si>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</si>
  <si>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</si>
  <si>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</si>
  <si>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</si>
  <si>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</si>
  <si>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</si>
  <si>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</si>
  <si>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</si>
  <si>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</si>
  <si>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</si>
  <si>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</si>
  <si>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</si>
  <si>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</si>
  <si>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</si>
  <si>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</si>
  <si>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</si>
  <si>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</si>
  <si>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</si>
  <si>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</si>
  <si>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</si>
  <si>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</si>
  <si>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</si>
  <si>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</si>
  <si>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</si>
  <si>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</si>
  <si>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</si>
  <si>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</si>
  <si>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</si>
  <si>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</si>
  <si>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</si>
  <si>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</si>
  <si>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</si>
  <si>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</si>
  <si>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</si>
  <si>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</si>
  <si>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</si>
  <si>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</si>
  <si>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</si>
  <si>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</si>
  <si>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</si>
  <si>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</si>
  <si>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</si>
  <si>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</si>
  <si>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</si>
  <si>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</si>
  <si>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</si>
  <si>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</si>
  <si>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</si>
  <si>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</si>
  <si>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</si>
  <si>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</si>
  <si>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</si>
  <si>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</si>
  <si>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</si>
  <si>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</si>
  <si>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</si>
  <si>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</si>
  <si>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</si>
  <si>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</si>
  <si>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</si>
  <si>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</si>
  <si>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</si>
  <si>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</si>
  <si>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</si>
  <si>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</si>
  <si>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</si>
  <si>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</si>
  <si>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</si>
  <si>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</si>
  <si>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</si>
  <si>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</si>
  <si>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</si>
  <si>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</si>
  <si>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</si>
  <si>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</si>
  <si>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</si>
  <si>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</si>
  <si>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</si>
  <si>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</si>
  <si>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</si>
  <si>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</si>
  <si>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</si>
  <si>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</si>
  <si>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</si>
  <si>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</si>
  <si>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</si>
  <si>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</si>
  <si>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</si>
  <si>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</si>
  <si>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</si>
  <si>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</si>
  <si>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</si>
  <si>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</si>
  <si>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</si>
  <si>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</si>
  <si>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</si>
  <si>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</si>
  <si>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</si>
  <si>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</si>
  <si>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</si>
  <si>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</si>
  <si>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</si>
  <si>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</si>
  <si>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</si>
  <si>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</si>
  <si>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</si>
  <si>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</si>
  <si>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</si>
  <si>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</si>
  <si>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</si>
  <si>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</si>
  <si>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</si>
  <si>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</si>
  <si>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</si>
  <si>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</si>
  <si>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</si>
  <si>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</si>
  <si>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</si>
  <si>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</si>
  <si>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</si>
  <si>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</si>
  <si>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</si>
  <si>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</si>
  <si>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</si>
  <si>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</si>
  <si>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</si>
  <si>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</si>
  <si>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</si>
  <si>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</si>
  <si>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</si>
  <si>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</si>
  <si>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</si>
  <si>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</si>
  <si>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</si>
  <si>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</si>
  <si>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</si>
  <si>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</si>
  <si>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</si>
  <si>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</si>
  <si>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</si>
  <si>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</si>
  <si>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</si>
  <si>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</si>
  <si>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</si>
  <si>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</si>
  <si>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</si>
  <si>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</si>
  <si>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</si>
  <si>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</si>
  <si>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</si>
  <si>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</si>
  <si>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</si>
  <si>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</si>
  <si>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</si>
  <si>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</si>
  <si>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</si>
  <si>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</si>
  <si>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</si>
  <si>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</si>
  <si>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</si>
  <si>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</si>
  <si>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</si>
  <si>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</si>
  <si>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</si>
  <si>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</si>
  <si>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</si>
  <si>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</si>
  <si>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</si>
  <si>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</si>
  <si>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</si>
  <si>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</si>
  <si>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</si>
  <si>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</si>
  <si>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</si>
  <si>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</si>
  <si>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</si>
  <si>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</si>
  <si>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</si>
  <si>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</si>
  <si>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</si>
  <si>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</si>
  <si>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</si>
  <si>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</si>
  <si>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</si>
  <si>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</si>
  <si>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</si>
  <si>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</si>
  <si>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</si>
  <si>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</si>
  <si>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</si>
  <si>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</si>
  <si>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</si>
  <si>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</si>
  <si>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</si>
  <si>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</si>
  <si>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</si>
  <si>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</si>
  <si>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</si>
  <si>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</si>
  <si>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</si>
  <si>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</si>
  <si>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</si>
  <si>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</si>
  <si>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</si>
  <si>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</si>
  <si>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</si>
  <si>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</si>
  <si>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</si>
  <si>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</si>
  <si>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</si>
  <si>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</si>
  <si>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</si>
  <si>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</si>
  <si>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</si>
  <si>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</si>
  <si>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</si>
  <si>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</si>
  <si>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</si>
  <si>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</si>
  <si>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</si>
  <si>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</si>
  <si>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</si>
  <si>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</si>
  <si>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</si>
  <si>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</si>
  <si>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</si>
  <si>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</si>
  <si>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</si>
  <si>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</si>
  <si>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</si>
  <si>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</si>
  <si>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</si>
  <si>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</si>
  <si>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</si>
  <si>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</si>
  <si>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</si>
  <si>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</si>
  <si>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</si>
  <si>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</si>
  <si>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</si>
  <si>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</si>
  <si>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</si>
  <si>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</si>
  <si>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</si>
  <si>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</si>
  <si>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</si>
  <si>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</si>
  <si>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</si>
  <si>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</si>
  <si>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</si>
  <si>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</si>
  <si>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</si>
  <si>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</si>
  <si>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</si>
  <si>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</si>
  <si>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</si>
  <si>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</si>
  <si>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</si>
  <si>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</si>
  <si>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</si>
  <si>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</si>
  <si>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</si>
  <si>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</si>
  <si>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</si>
  <si>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</si>
  <si>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</si>
  <si>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</si>
  <si>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</si>
  <si>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</si>
  <si>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</si>
  <si>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</si>
  <si>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</si>
  <si>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</si>
  <si>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</si>
  <si>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</si>
  <si>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</si>
  <si>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</si>
  <si>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</si>
  <si>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</si>
  <si>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</si>
  <si>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</si>
  <si>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</si>
  <si>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</si>
  <si>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</si>
  <si>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</si>
  <si>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</si>
  <si>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</si>
  <si>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</si>
  <si>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</si>
  <si>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</si>
  <si>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</si>
  <si>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</si>
  <si>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</si>
  <si>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</si>
  <si>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</si>
  <si>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</si>
  <si>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</si>
  <si>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</si>
  <si>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</si>
  <si>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</si>
  <si>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</si>
  <si>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</si>
  <si>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</si>
  <si>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</si>
  <si>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</si>
  <si>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</si>
  <si>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</si>
  <si>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</si>
  <si>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</si>
  <si>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</si>
  <si>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</si>
  <si>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</si>
  <si>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</si>
  <si>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</si>
  <si>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</si>
  <si>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</si>
  <si>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</si>
  <si>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</si>
  <si>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</si>
  <si>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</si>
  <si>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</si>
  <si>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</si>
  <si>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</si>
  <si>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</si>
  <si>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</si>
  <si>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</si>
  <si>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</si>
  <si>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</si>
  <si>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</si>
  <si>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</si>
  <si>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</si>
  <si>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</si>
  <si>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</si>
  <si>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</si>
  <si>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</si>
  <si>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</si>
  <si>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</si>
  <si>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</si>
  <si>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</si>
  <si>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</si>
  <si>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</si>
  <si>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</si>
  <si>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</si>
  <si>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</si>
  <si>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</si>
  <si>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</si>
  <si>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</si>
  <si>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</si>
  <si>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</si>
  <si>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</si>
  <si>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</si>
  <si>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</si>
  <si>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</si>
  <si>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</si>
  <si>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</si>
  <si>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</si>
  <si>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</si>
  <si>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</si>
  <si>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</si>
  <si>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</si>
  <si>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</si>
  <si>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</si>
  <si>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</si>
  <si>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</si>
  <si>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</si>
  <si>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</si>
  <si>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</si>
  <si>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</si>
  <si>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</si>
  <si>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</si>
  <si>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</si>
  <si>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</si>
  <si>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</si>
  <si>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</si>
  <si>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</si>
  <si>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</si>
  <si>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</si>
  <si>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</si>
  <si>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</si>
  <si>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</si>
  <si>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</si>
  <si>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</si>
  <si>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</si>
  <si>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</si>
  <si>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</si>
  <si>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</si>
  <si>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</si>
  <si>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</si>
  <si>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</si>
  <si>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</si>
  <si>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</si>
  <si>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</si>
  <si>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</si>
  <si>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</si>
  <si>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</si>
  <si>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</si>
  <si>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</si>
  <si>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</si>
  <si>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</si>
  <si>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</si>
  <si>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</si>
  <si>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</si>
  <si>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</si>
  <si>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</si>
  <si>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</si>
  <si>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</si>
  <si>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</si>
  <si>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</si>
  <si>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</si>
  <si>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</si>
  <si>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</si>
  <si>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</si>
  <si>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</si>
  <si>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</si>
  <si>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</si>
  <si>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</si>
  <si>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</si>
  <si>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</si>
  <si>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</si>
  <si>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</si>
  <si>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</si>
  <si>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</si>
  <si>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</si>
  <si>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</si>
  <si>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</si>
  <si>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</si>
  <si>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</si>
  <si>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</si>
  <si>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</si>
  <si>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</si>
  <si>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</si>
  <si>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</si>
  <si>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</si>
  <si>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</si>
  <si>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</si>
  <si>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</si>
  <si>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</si>
  <si>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</si>
  <si>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</si>
  <si>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</si>
  <si>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</si>
  <si>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</si>
  <si>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</si>
  <si>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</si>
  <si>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</si>
  <si>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</si>
  <si>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</si>
  <si>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</si>
  <si>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</si>
  <si>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</si>
  <si>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</si>
  <si>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</si>
  <si>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</si>
  <si>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</si>
  <si>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</si>
  <si>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</si>
  <si>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</si>
  <si>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</si>
  <si>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</si>
  <si>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</si>
  <si>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</si>
  <si>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</si>
  <si>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</si>
  <si>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</si>
  <si>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</si>
  <si>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</si>
  <si>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</si>
  <si>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</si>
  <si>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</si>
  <si>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</si>
  <si>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</si>
  <si>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</si>
  <si>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</si>
  <si>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</si>
  <si>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</si>
  <si>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</si>
  <si>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</si>
  <si>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</si>
  <si>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</si>
  <si>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</si>
  <si>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</si>
  <si>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</si>
  <si>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</si>
  <si>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</si>
  <si>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</si>
  <si>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</si>
  <si>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</si>
  <si>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</si>
  <si>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</si>
  <si>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</si>
  <si>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</si>
  <si>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</si>
  <si>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</si>
  <si>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</si>
  <si>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</si>
  <si>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</si>
  <si>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</si>
  <si>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</si>
  <si>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</si>
  <si>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</si>
  <si>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</si>
  <si>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</si>
  <si>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</si>
  <si>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</si>
  <si>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</si>
  <si>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</si>
  <si>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</si>
  <si>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</si>
  <si>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</si>
  <si>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</si>
  <si>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</si>
  <si>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</si>
  <si>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</si>
  <si>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</si>
  <si>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</si>
  <si>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</si>
  <si>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</si>
  <si>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</si>
  <si>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</si>
  <si>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</si>
  <si>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</si>
  <si>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</si>
  <si>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</si>
  <si>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</si>
  <si>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</si>
  <si>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</si>
  <si>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</si>
  <si>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</si>
  <si>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</si>
  <si>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</si>
  <si>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</si>
  <si>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</si>
  <si>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</si>
  <si>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</si>
  <si>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</si>
  <si>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</si>
  <si>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</si>
  <si>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</si>
  <si>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</si>
  <si>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</si>
  <si>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</si>
  <si>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</si>
  <si>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</si>
  <si>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</si>
  <si>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</si>
  <si>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</si>
  <si>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</si>
  <si>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</si>
  <si>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</si>
  <si>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</si>
  <si>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</si>
  <si>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</si>
  <si>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</si>
  <si>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</si>
  <si>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</si>
  <si>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</si>
  <si>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</si>
  <si>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</si>
  <si>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</si>
  <si>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</si>
  <si>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</si>
  <si>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</si>
  <si>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</si>
  <si>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</si>
  <si>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</si>
  <si>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</si>
  <si>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</si>
  <si>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</si>
  <si>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</si>
  <si>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</si>
  <si>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</si>
  <si>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</si>
  <si>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</si>
  <si>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</si>
  <si>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</si>
  <si>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</si>
  <si>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</si>
  <si>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</si>
  <si>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</si>
  <si>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</si>
  <si>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</si>
  <si>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</si>
  <si>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</si>
  <si>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</si>
  <si>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</si>
  <si>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</si>
  <si>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</si>
  <si>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</si>
  <si>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</si>
  <si>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</si>
  <si>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</si>
  <si>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</si>
  <si>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</si>
  <si>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</si>
  <si>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</si>
  <si>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</si>
  <si>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</si>
  <si>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</si>
  <si>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</si>
  <si>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</si>
  <si>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</si>
  <si>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</si>
  <si>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</si>
  <si>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</si>
  <si>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</si>
  <si>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</si>
  <si>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</si>
  <si>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</si>
  <si>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</si>
  <si>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</si>
  <si>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</si>
  <si>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</si>
  <si>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</si>
  <si>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</si>
  <si>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</si>
  <si>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</si>
  <si>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</si>
  <si>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</si>
  <si>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</si>
  <si>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</si>
  <si>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</si>
  <si>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</si>
  <si>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</si>
  <si>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</si>
  <si>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</si>
  <si>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</si>
  <si>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</si>
  <si>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</si>
  <si>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</si>
  <si>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</si>
  <si>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</si>
  <si>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</si>
  <si>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</si>
  <si>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</si>
  <si>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</si>
  <si>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</si>
  <si>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</si>
  <si>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</si>
  <si>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</si>
  <si>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</si>
  <si>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</si>
  <si>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</si>
  <si>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</si>
  <si>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</si>
  <si>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</si>
  <si>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</si>
  <si>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</si>
  <si>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</si>
  <si>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</si>
  <si>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</si>
  <si>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</si>
  <si>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</si>
  <si>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</si>
  <si>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</si>
  <si>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</si>
  <si>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</si>
  <si>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</si>
  <si>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</si>
  <si>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</si>
  <si>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</si>
  <si>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</si>
  <si>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</si>
  <si>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</si>
  <si>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</si>
  <si>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</si>
  <si>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</si>
  <si>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</si>
  <si>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</si>
  <si>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</si>
  <si>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</si>
  <si>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</si>
  <si>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</si>
  <si>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</si>
  <si>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</si>
  <si>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</si>
  <si>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</si>
  <si>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</si>
  <si>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</si>
  <si>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</si>
  <si>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</si>
  <si>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</si>
  <si>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</si>
  <si>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</si>
  <si>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</si>
  <si>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</si>
  <si>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</si>
  <si>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</si>
  <si>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</si>
  <si>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</si>
  <si>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</si>
  <si>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</si>
  <si>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</si>
  <si>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</si>
  <si>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</si>
  <si>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</si>
  <si>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</si>
  <si>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</si>
  <si>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</si>
  <si>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</si>
  <si>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</si>
  <si>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</si>
  <si>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</si>
  <si>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</si>
  <si>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</si>
  <si>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</si>
  <si>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</si>
  <si>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</si>
  <si>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</si>
  <si>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</si>
  <si>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</si>
  <si>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</si>
  <si>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</si>
  <si>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</si>
  <si>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</si>
  <si>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</si>
  <si>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</si>
  <si>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</si>
  <si>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</si>
  <si>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</si>
  <si>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</si>
  <si>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</si>
  <si>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</si>
  <si>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</si>
  <si>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</si>
  <si>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</si>
  <si>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</si>
  <si>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</si>
  <si>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</si>
  <si>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</si>
  <si>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</si>
  <si>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</si>
  <si>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</si>
  <si>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</si>
  <si>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</si>
  <si>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</si>
  <si>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</si>
  <si>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</si>
  <si>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</si>
  <si>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</si>
  <si>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</si>
  <si>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</si>
  <si>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</si>
  <si>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</si>
  <si>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</si>
  <si>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</si>
  <si>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</si>
  <si>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</si>
  <si>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</si>
  <si>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</si>
  <si>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</si>
  <si>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</si>
  <si>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</si>
  <si>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</si>
  <si>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</si>
  <si>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</si>
  <si>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</si>
  <si>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</si>
  <si>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</si>
  <si>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</si>
  <si>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</si>
  <si>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</si>
  <si>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</si>
  <si>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</si>
  <si>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</si>
  <si>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</si>
  <si>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</si>
  <si>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</si>
  <si>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</si>
  <si>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</si>
  <si>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</si>
  <si>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</si>
  <si>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</si>
  <si>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</si>
  <si>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</si>
  <si>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</si>
  <si>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</si>
  <si>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</si>
  <si>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</si>
  <si>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</si>
  <si>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</si>
  <si>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</si>
  <si>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</si>
  <si>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</si>
  <si>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</si>
  <si>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</si>
  <si>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</si>
  <si>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</si>
  <si>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</si>
  <si>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</si>
  <si>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</si>
  <si>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</si>
  <si>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</si>
  <si>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</si>
  <si>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</si>
  <si>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</si>
  <si>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</si>
  <si>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</si>
  <si>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</si>
  <si>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</si>
  <si>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</si>
  <si>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</si>
  <si>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</si>
  <si>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</si>
  <si>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</si>
  <si>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</si>
  <si>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</si>
  <si>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</si>
  <si>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</si>
  <si>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</si>
  <si>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</si>
  <si>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</si>
  <si>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</si>
  <si>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</si>
  <si>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</si>
  <si>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</si>
  <si>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</si>
  <si>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</si>
  <si>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</si>
  <si>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</si>
  <si>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</si>
  <si>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</si>
  <si>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</si>
  <si>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</si>
  <si>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</si>
  <si>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</si>
  <si>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</si>
  <si>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</si>
  <si>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</si>
  <si>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</si>
  <si>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</si>
  <si>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</si>
  <si>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</si>
  <si>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</si>
  <si>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</si>
  <si>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</si>
  <si>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</si>
  <si>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</si>
  <si>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</si>
  <si>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</si>
  <si>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</si>
  <si>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</si>
  <si>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</si>
  <si>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</si>
  <si>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</si>
  <si>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</si>
  <si>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</si>
  <si>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</si>
  <si>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</si>
  <si>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</si>
  <si>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</si>
  <si>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</si>
  <si>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</si>
  <si>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</si>
  <si>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</si>
  <si>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</si>
  <si>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</si>
  <si>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</si>
  <si>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</si>
  <si>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</si>
  <si>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</si>
  <si>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</si>
  <si>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</si>
  <si>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</si>
  <si>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</si>
  <si>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</si>
  <si>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</si>
  <si>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</si>
  <si>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</si>
  <si>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</si>
  <si>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</si>
  <si>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</si>
  <si>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</si>
  <si>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</si>
  <si>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</si>
  <si>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</si>
  <si>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</si>
  <si>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</si>
  <si>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</si>
  <si>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</si>
  <si>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</si>
  <si>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</si>
  <si>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</si>
  <si>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</si>
  <si>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</si>
  <si>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</si>
  <si>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</si>
  <si>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</si>
  <si>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</si>
  <si>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</si>
  <si>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</si>
  <si>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</si>
  <si>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</si>
  <si>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</si>
  <si>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</si>
  <si>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</si>
  <si>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</si>
  <si>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</si>
  <si>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</si>
  <si>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</si>
  <si>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</si>
  <si>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</si>
  <si>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</si>
  <si>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</si>
  <si>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</si>
  <si>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</si>
  <si>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</si>
  <si>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</si>
  <si>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</si>
  <si>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</si>
  <si>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</si>
  <si>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</si>
  <si>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</si>
  <si>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</si>
  <si>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</si>
  <si>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</si>
  <si>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</si>
  <si>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</si>
  <si>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</si>
  <si>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</si>
  <si>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</si>
  <si>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</si>
  <si>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</si>
  <si>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</si>
  <si>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</si>
  <si>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</si>
  <si>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</si>
  <si>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</si>
  <si>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</si>
  <si>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</si>
  <si>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</si>
  <si>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</si>
  <si>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</si>
  <si>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</si>
  <si>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</si>
  <si>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</si>
  <si>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</si>
  <si>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</si>
  <si>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</si>
  <si>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</si>
  <si>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</si>
  <si>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</si>
  <si>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</si>
  <si>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</si>
  <si>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</si>
  <si>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</si>
  <si>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</si>
  <si>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</si>
  <si>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</si>
  <si>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</si>
  <si>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</si>
  <si>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</si>
  <si>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</si>
  <si>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</si>
  <si>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</si>
  <si>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</si>
  <si>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</si>
  <si>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</si>
  <si>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</si>
  <si>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</si>
  <si>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</si>
  <si>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</si>
  <si>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</si>
  <si>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</si>
  <si>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</si>
  <si>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</si>
  <si>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</si>
  <si>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</si>
  <si>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</si>
  <si>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</si>
  <si>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</si>
  <si>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</si>
  <si>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</si>
  <si>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</si>
  <si>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</si>
  <si>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</si>
  <si>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</si>
  <si>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</si>
  <si>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</si>
  <si>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</si>
  <si>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</si>
  <si>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</si>
  <si>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</si>
  <si>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</si>
  <si>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</si>
  <si>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</si>
  <si>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</si>
  <si>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</si>
  <si>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</si>
  <si>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</si>
  <si>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</si>
  <si>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</si>
  <si>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</si>
  <si>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</si>
  <si>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</si>
  <si>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</si>
  <si>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</si>
  <si>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</si>
  <si>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</si>
  <si>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</si>
  <si>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</si>
  <si>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</si>
  <si>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</si>
  <si>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</si>
  <si>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</si>
  <si>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</si>
  <si>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</si>
  <si>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</si>
  <si>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</si>
  <si>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</si>
  <si>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</si>
  <si>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</si>
  <si>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</si>
  <si>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</si>
  <si>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</si>
  <si>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</si>
  <si>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</si>
  <si>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</si>
  <si>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</si>
  <si>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</si>
  <si>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</si>
  <si>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</si>
  <si>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</si>
  <si>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</si>
  <si>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</si>
  <si>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</si>
  <si>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</si>
  <si>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</si>
  <si>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</si>
  <si>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</si>
  <si>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</si>
  <si>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</si>
  <si>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</si>
  <si>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</si>
  <si>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</si>
  <si>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</si>
  <si>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</si>
  <si>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</si>
  <si>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</si>
  <si>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</si>
  <si>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</si>
  <si>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</si>
  <si>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</si>
  <si>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</si>
  <si>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</si>
  <si>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</si>
  <si>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</si>
  <si>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</si>
  <si>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</si>
  <si>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</si>
  <si>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</si>
  <si>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</si>
  <si>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</si>
  <si>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</si>
  <si>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</si>
  <si>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</si>
  <si>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</si>
  <si>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</si>
  <si>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</si>
  <si>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</si>
  <si>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</si>
  <si>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</si>
  <si>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</si>
  <si>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</si>
  <si>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</si>
  <si>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</si>
  <si>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</si>
  <si>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</si>
  <si>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</si>
  <si>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</si>
  <si>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</si>
  <si>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</si>
  <si>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</si>
  <si>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</si>
  <si>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</si>
  <si>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</si>
  <si>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</si>
  <si>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</si>
  <si>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</si>
  <si>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</si>
  <si>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</si>
  <si>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</si>
  <si>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</si>
  <si>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</si>
  <si>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</si>
  <si>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</si>
  <si>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</si>
  <si>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</si>
  <si>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</si>
  <si>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</si>
  <si>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</si>
  <si>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</si>
  <si>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</si>
  <si>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</si>
  <si>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</si>
  <si>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</si>
  <si>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</si>
  <si>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</si>
  <si>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</si>
  <si>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</si>
  <si>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</si>
  <si>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</si>
  <si>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</si>
  <si>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</si>
  <si>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</si>
  <si>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</si>
  <si>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</si>
  <si>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</si>
  <si>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</si>
  <si>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</si>
  <si>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</si>
  <si>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</si>
  <si>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</si>
  <si>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</si>
  <si>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</si>
  <si>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</si>
  <si>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</si>
  <si>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</si>
  <si>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</si>
  <si>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</si>
  <si>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</si>
  <si>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</si>
  <si>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</si>
  <si>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</si>
  <si>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</si>
  <si>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</si>
  <si>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</si>
  <si>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</si>
  <si>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</si>
  <si>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</si>
  <si>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</si>
  <si>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</si>
  <si>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</si>
  <si>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</si>
  <si>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</si>
  <si>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</si>
  <si>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</si>
  <si>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</si>
  <si>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</si>
  <si>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</si>
  <si>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</si>
  <si>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</si>
  <si>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</si>
  <si>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</si>
  <si>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</si>
  <si>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</si>
  <si>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</si>
  <si>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</si>
  <si>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</si>
  <si>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</si>
  <si>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</si>
  <si>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</si>
  <si>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</si>
  <si>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</si>
  <si>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</si>
  <si>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</si>
  <si>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</si>
  <si>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</si>
  <si>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</si>
  <si>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</si>
  <si>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</si>
  <si>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</si>
  <si>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</si>
  <si>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</si>
  <si>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</si>
  <si>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</si>
  <si>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</si>
  <si>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</si>
  <si>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</si>
  <si>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</si>
  <si>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</si>
  <si>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</si>
  <si>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</si>
  <si>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</si>
  <si>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</si>
  <si>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</si>
  <si>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</si>
  <si>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</si>
  <si>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</si>
  <si>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</si>
  <si>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</si>
  <si>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</si>
  <si>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</si>
  <si>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</si>
  <si>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</si>
  <si>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</si>
  <si>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</si>
  <si>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</si>
  <si>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</si>
  <si>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</si>
  <si>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</si>
  <si>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</si>
  <si>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</si>
  <si>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</si>
  <si>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</si>
  <si>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</si>
  <si>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</si>
  <si>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</si>
  <si>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</si>
  <si>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</si>
  <si>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</si>
  <si>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</si>
  <si>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</si>
  <si>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</si>
  <si>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</si>
  <si>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</si>
  <si>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</si>
  <si>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</si>
  <si>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</si>
  <si>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</si>
  <si>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</si>
  <si>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</si>
  <si>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</si>
  <si>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</si>
  <si>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</si>
  <si>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</si>
  <si>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</si>
  <si>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</si>
  <si>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</si>
  <si>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</si>
  <si>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</si>
  <si>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</si>
  <si>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</si>
  <si>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</si>
  <si>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</si>
  <si>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</si>
  <si>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</si>
  <si>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</si>
  <si>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</si>
  <si>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</si>
  <si>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</si>
  <si>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</si>
  <si>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</si>
  <si>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</si>
  <si>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</si>
  <si>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</si>
  <si>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</si>
  <si>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</si>
  <si>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</si>
  <si>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</si>
  <si>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</si>
  <si>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</si>
  <si>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</si>
  <si>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</si>
  <si>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</si>
  <si>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</si>
  <si>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</si>
  <si>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</si>
  <si>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</si>
  <si>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</si>
  <si>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</si>
  <si>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</si>
  <si>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</si>
  <si>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</si>
  <si>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</si>
  <si>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</si>
  <si>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</si>
  <si>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</si>
  <si>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</si>
  <si>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</si>
  <si>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</si>
  <si>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</si>
  <si>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</si>
  <si>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</si>
  <si>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</si>
  <si>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</si>
  <si>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</si>
  <si>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</si>
  <si>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</si>
  <si>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</si>
  <si>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</si>
  <si>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</si>
  <si>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</si>
  <si>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</si>
  <si>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</si>
  <si>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</si>
  <si>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</si>
  <si>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</si>
  <si>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</si>
  <si>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</si>
  <si>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</si>
  <si>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</si>
  <si>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</si>
  <si>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</si>
  <si>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</si>
  <si>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</si>
  <si>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</si>
  <si>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</si>
  <si>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</si>
  <si>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</si>
  <si>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</si>
  <si>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</si>
  <si>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</si>
  <si>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</si>
  <si>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</si>
  <si>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</si>
  <si>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</si>
  <si>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</si>
  <si>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</si>
  <si>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</si>
  <si>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</si>
  <si>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</si>
  <si>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</si>
  <si>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</si>
  <si>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</si>
  <si>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</si>
  <si>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</si>
  <si>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</si>
  <si>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</si>
  <si>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</si>
  <si>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</si>
  <si>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</si>
  <si>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</si>
  <si>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</si>
  <si>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</si>
  <si>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</si>
  <si>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</si>
  <si>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</si>
  <si>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</si>
  <si>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</si>
  <si>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</si>
  <si>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</si>
  <si>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</si>
  <si>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</si>
  <si>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</si>
  <si>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</si>
  <si>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</si>
  <si>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</si>
  <si>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</si>
  <si>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</si>
  <si>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</si>
  <si>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</si>
  <si>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</si>
  <si>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</si>
  <si>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</si>
  <si>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</si>
  <si>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</si>
  <si>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</si>
  <si>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</si>
  <si>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</si>
  <si>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</si>
  <si>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</si>
  <si>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</si>
  <si>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</si>
  <si>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</si>
  <si>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</si>
  <si>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</si>
  <si>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</si>
  <si>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</si>
  <si>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</si>
  <si>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</si>
  <si>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</si>
  <si>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</si>
  <si>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</si>
  <si>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</si>
  <si>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</si>
  <si>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</si>
  <si>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</si>
  <si>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</si>
  <si>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</si>
  <si>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</si>
  <si>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</si>
  <si>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</si>
  <si>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</si>
  <si>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</si>
  <si>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</si>
  <si>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</si>
  <si>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</si>
  <si>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</si>
  <si>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</si>
  <si>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</si>
  <si>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</si>
  <si>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</si>
  <si>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</si>
  <si>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</si>
  <si>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</si>
  <si>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</si>
  <si>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</si>
  <si>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</si>
  <si>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</si>
  <si>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</si>
  <si>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</si>
  <si>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</si>
  <si>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</si>
  <si>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</si>
  <si>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</si>
  <si>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</si>
  <si>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</si>
  <si>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</si>
  <si>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</si>
  <si>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</si>
  <si>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</si>
  <si>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</si>
  <si>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</si>
  <si>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</si>
  <si>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</si>
  <si>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</si>
  <si>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</si>
  <si>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</si>
  <si>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</si>
  <si>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</si>
  <si>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</si>
  <si>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</si>
  <si>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</si>
  <si>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</si>
  <si>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</si>
  <si>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</si>
  <si>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</si>
  <si>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</si>
  <si>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</si>
  <si>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</si>
  <si>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</si>
  <si>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</si>
  <si>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</si>
  <si>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</si>
  <si>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</si>
  <si>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</si>
  <si>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</si>
  <si>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</si>
  <si>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</si>
  <si>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</si>
  <si>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</si>
  <si>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</si>
  <si>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</si>
  <si>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</si>
  <si>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</si>
  <si>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</si>
  <si>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</si>
  <si>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</si>
  <si>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</si>
  <si>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</si>
  <si>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</si>
  <si>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</si>
  <si>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</si>
  <si>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</si>
  <si>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</si>
  <si>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</si>
  <si>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</si>
  <si>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</si>
  <si>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</si>
  <si>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</si>
  <si>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</si>
  <si>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</si>
  <si>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</si>
  <si>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</si>
  <si>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</si>
  <si>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</si>
  <si>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</si>
  <si>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</si>
  <si>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</si>
  <si>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</si>
  <si>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</si>
  <si>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</si>
  <si>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</si>
  <si>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</si>
  <si>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</si>
  <si>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</si>
  <si>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</si>
  <si>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</si>
  <si>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</si>
  <si>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</si>
  <si>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</si>
  <si>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</si>
  <si>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</si>
  <si>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</si>
  <si>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</si>
  <si>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</si>
  <si>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</si>
  <si>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</si>
  <si>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</si>
  <si>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</si>
  <si>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</si>
  <si>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</si>
  <si>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</si>
  <si>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</si>
  <si>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</si>
  <si>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</si>
  <si>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</si>
  <si>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</si>
  <si>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</si>
  <si>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</si>
  <si>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</si>
  <si>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</si>
  <si>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</si>
  <si>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</si>
  <si>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</si>
  <si>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</si>
  <si>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</si>
  <si>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</si>
  <si>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</si>
  <si>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</si>
  <si>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</si>
  <si>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</si>
  <si>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</si>
  <si>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</si>
  <si>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</si>
  <si>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</si>
  <si>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</si>
  <si>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</si>
  <si>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</si>
  <si>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</si>
  <si>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</si>
  <si>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</si>
  <si>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</si>
  <si>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</si>
  <si>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</si>
  <si>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</si>
  <si>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</si>
  <si>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</si>
  <si>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</si>
  <si>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</si>
  <si>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</si>
  <si>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</si>
  <si>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</si>
  <si>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</si>
  <si>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</si>
  <si>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</si>
  <si>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</si>
  <si>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</si>
  <si>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</si>
  <si>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</si>
  <si>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</si>
  <si>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</si>
  <si>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</si>
  <si>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</si>
  <si>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</si>
  <si>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</si>
  <si>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</si>
  <si>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</si>
  <si>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</si>
  <si>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</si>
  <si>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</si>
  <si>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</si>
  <si>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</si>
  <si>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</si>
  <si>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</si>
  <si>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</si>
  <si>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</si>
  <si>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</si>
  <si>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</si>
  <si>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</si>
  <si>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</si>
  <si>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</si>
  <si>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</si>
  <si>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</si>
  <si>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</si>
  <si>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</si>
  <si>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</si>
  <si>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</si>
  <si>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</si>
  <si>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</si>
  <si>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</si>
  <si>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</si>
  <si>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</si>
  <si>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</si>
  <si>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</si>
  <si>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</si>
  <si>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</si>
  <si>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</si>
  <si>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</si>
  <si>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</si>
  <si>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</si>
  <si>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</si>
  <si>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</si>
  <si>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</si>
  <si>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</si>
  <si>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</si>
  <si>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</si>
  <si>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</si>
  <si>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</si>
  <si>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</si>
  <si>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</si>
  <si>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</si>
  <si>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</si>
  <si>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</si>
  <si>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</si>
  <si>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</si>
  <si>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</si>
  <si>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</si>
  <si>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</si>
  <si>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</si>
  <si>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</si>
  <si>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</si>
  <si>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</si>
  <si>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</si>
  <si>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</si>
  <si>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</si>
  <si>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</si>
  <si>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</si>
  <si>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</si>
  <si>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</si>
  <si>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</si>
  <si>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</si>
  <si>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</si>
  <si>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</si>
  <si>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</si>
  <si>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</si>
  <si>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</si>
  <si>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</si>
  <si>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</si>
  <si>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</si>
  <si>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</si>
  <si>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</si>
  <si>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</si>
  <si>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</si>
  <si>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</si>
  <si>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</si>
  <si>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</si>
  <si>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</si>
  <si>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</si>
  <si>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</si>
  <si>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</si>
  <si>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</si>
  <si>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</si>
  <si>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</si>
  <si>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</si>
  <si>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</si>
  <si>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</si>
  <si>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</si>
  <si>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</si>
  <si>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</si>
  <si>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</si>
  <si>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</si>
  <si>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</si>
  <si>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</si>
  <si>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</si>
  <si>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</si>
  <si>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</si>
  <si>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</si>
  <si>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</si>
  <si>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</si>
  <si>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</si>
  <si>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</si>
  <si>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</si>
  <si>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</si>
  <si>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</si>
  <si>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</si>
  <si>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</si>
  <si>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</si>
  <si>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</si>
  <si>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</si>
  <si>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</si>
  <si>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</si>
  <si>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</si>
  <si>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</si>
  <si>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</si>
  <si>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</si>
  <si>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</si>
  <si>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</si>
  <si>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</si>
  <si>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</si>
  <si>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</si>
  <si>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</si>
  <si>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</si>
  <si>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</si>
  <si>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</si>
  <si>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</si>
  <si>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</si>
  <si>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</si>
  <si>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</si>
  <si>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</si>
  <si>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</si>
  <si>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</si>
  <si>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</si>
  <si>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</si>
  <si>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</si>
  <si>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</si>
  <si>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</si>
  <si>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</si>
  <si>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</si>
  <si>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</si>
  <si>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</si>
  <si>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</si>
  <si>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</si>
  <si>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</si>
  <si>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</si>
  <si>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</si>
  <si>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</si>
  <si>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</si>
  <si>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</si>
  <si>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</si>
  <si>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</si>
  <si>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</si>
  <si>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</si>
  <si>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</si>
  <si>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</si>
  <si>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</si>
  <si>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</si>
  <si>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</si>
  <si>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</si>
  <si>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</si>
  <si>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</si>
  <si>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</si>
  <si>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</si>
  <si>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</si>
  <si>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</si>
  <si>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</si>
  <si>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</si>
  <si>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</si>
  <si>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</si>
  <si>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</si>
  <si>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</si>
  <si>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</si>
  <si>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</si>
  <si>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</si>
  <si>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</si>
  <si>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</si>
  <si>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</si>
  <si>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</si>
  <si>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</si>
  <si>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</si>
  <si>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</si>
  <si>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</si>
  <si>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</si>
  <si>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</si>
  <si>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</si>
  <si>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</si>
  <si>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</si>
  <si>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</si>
  <si>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</si>
  <si>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</si>
  <si>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</si>
  <si>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</si>
  <si>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</si>
  <si>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</si>
  <si>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</si>
  <si>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</si>
  <si>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</si>
  <si>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</si>
  <si>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</si>
  <si>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</si>
  <si>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</si>
  <si>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</si>
  <si>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</si>
  <si>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</si>
  <si>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</si>
  <si>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</si>
  <si>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</si>
  <si>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</si>
  <si>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</si>
  <si>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</si>
  <si>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</si>
  <si>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</si>
  <si>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</si>
  <si>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</si>
  <si>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</si>
  <si>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</si>
  <si>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</si>
  <si>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</si>
  <si>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</si>
  <si>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</si>
  <si>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</si>
  <si>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</si>
  <si>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</si>
  <si>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</si>
  <si>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</si>
  <si>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</si>
  <si>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</si>
  <si>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</si>
  <si>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</si>
  <si>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</si>
  <si>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</si>
  <si>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</si>
  <si>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</si>
  <si>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</si>
  <si>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</si>
  <si>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</si>
  <si>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</si>
  <si>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</si>
  <si>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</si>
  <si>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</si>
  <si>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</si>
  <si>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</si>
  <si>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</si>
  <si>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</si>
  <si>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</si>
  <si>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</si>
  <si>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</si>
  <si>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</si>
  <si>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</si>
  <si>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</si>
  <si>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</si>
  <si>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</si>
  <si>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</si>
  <si>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</si>
  <si>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</si>
  <si>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</si>
  <si>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</si>
  <si>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</si>
  <si>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</si>
  <si>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</si>
  <si>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</si>
  <si>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</si>
  <si>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</si>
  <si>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</si>
  <si>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</si>
  <si>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</si>
  <si>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</si>
  <si>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</si>
  <si>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</si>
  <si>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</si>
  <si>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</si>
  <si>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</si>
  <si>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</si>
  <si>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</si>
  <si>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</si>
  <si>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</si>
  <si>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</si>
  <si>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</si>
  <si>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</si>
  <si>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</si>
  <si>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</si>
  <si>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</si>
  <si>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</si>
  <si>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</si>
  <si>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</si>
  <si>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</si>
  <si>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</si>
  <si>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</si>
  <si>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</si>
  <si>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</si>
  <si>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</si>
  <si>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</si>
  <si>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</si>
  <si>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</si>
  <si>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</si>
  <si>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</si>
  <si>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</si>
  <si>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</si>
  <si>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</si>
  <si>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</si>
  <si>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</si>
  <si>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</si>
  <si>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</si>
  <si>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</si>
  <si>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</si>
  <si>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</si>
  <si>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</si>
  <si>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</si>
  <si>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</si>
  <si>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</si>
  <si>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</si>
  <si>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</si>
  <si>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</si>
  <si>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</si>
  <si>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</si>
  <si>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</si>
  <si>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</si>
  <si>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</si>
  <si>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</si>
  <si>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</si>
  <si>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</si>
  <si>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</si>
  <si>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</si>
  <si>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</si>
  <si>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</si>
  <si>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</si>
  <si>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</si>
  <si>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</si>
  <si>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</si>
  <si>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</si>
  <si>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</si>
  <si>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</si>
  <si>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</si>
  <si>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</si>
  <si>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</si>
  <si>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</si>
  <si>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</si>
  <si>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</si>
  <si>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</si>
  <si>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</si>
  <si>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</si>
  <si>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</si>
  <si>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</si>
  <si>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</si>
  <si>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</si>
  <si>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</si>
  <si>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</si>
  <si>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</si>
  <si>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</si>
  <si>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</si>
  <si>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</si>
  <si>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</si>
  <si>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</si>
  <si>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</si>
  <si>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</si>
  <si>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</si>
  <si>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</si>
  <si>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</si>
  <si>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</si>
  <si>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</si>
  <si>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</si>
  <si>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</si>
  <si>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</si>
  <si>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</si>
  <si>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</si>
  <si>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</si>
  <si>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</si>
  <si>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</si>
  <si>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</si>
  <si>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</si>
  <si>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</si>
  <si>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</si>
  <si>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</si>
  <si>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</si>
  <si>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</si>
  <si>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</si>
  <si>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</si>
  <si>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</si>
  <si>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</si>
  <si>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</si>
  <si>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</si>
  <si>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</si>
  <si>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</si>
  <si>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</si>
  <si>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</si>
  <si>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</si>
  <si>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</si>
  <si>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</si>
  <si>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</si>
  <si>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</si>
  <si>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</si>
  <si>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</si>
  <si>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</si>
  <si>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</si>
  <si>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</si>
  <si>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</si>
  <si>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</si>
  <si>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</si>
  <si>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</si>
  <si>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</si>
  <si>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</si>
  <si>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</si>
  <si>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</si>
  <si>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</si>
  <si>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</si>
  <si>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</si>
  <si>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</si>
  <si>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</si>
  <si>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</si>
  <si>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</si>
  <si>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</si>
  <si>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</si>
  <si>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</si>
  <si>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</si>
  <si>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</si>
  <si>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</si>
  <si>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</si>
  <si>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</si>
  <si>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</si>
  <si>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</si>
  <si>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</si>
  <si>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</si>
  <si>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</si>
  <si>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</si>
  <si>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</si>
  <si>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</si>
  <si>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</si>
  <si>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</si>
  <si>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</si>
  <si>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</si>
  <si>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</si>
  <si>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</si>
  <si>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</si>
  <si>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</si>
  <si>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</si>
  <si>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</si>
  <si>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</si>
  <si>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</si>
  <si>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</si>
  <si>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</si>
  <si>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</si>
  <si>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</si>
  <si>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</si>
  <si>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</si>
  <si>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</si>
  <si>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</si>
  <si>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</si>
  <si>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</si>
  <si>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</si>
  <si>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</si>
  <si>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</si>
  <si>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</si>
  <si>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</si>
  <si>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</si>
  <si>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</si>
  <si>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</si>
  <si>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</si>
  <si>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</si>
  <si>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</si>
  <si>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</si>
  <si>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</si>
  <si>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</si>
  <si>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</si>
  <si>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</si>
  <si>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</si>
  <si>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</si>
  <si>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</si>
  <si>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</si>
  <si>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</si>
  <si>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</si>
  <si>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</si>
  <si>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</si>
  <si>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</si>
  <si>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</si>
  <si>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</si>
  <si>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</si>
  <si>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</si>
  <si>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</si>
  <si>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</si>
  <si>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</si>
  <si>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</si>
  <si>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</si>
  <si>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</si>
  <si>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</si>
  <si>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</si>
  <si>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</si>
  <si>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</si>
  <si>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</si>
  <si>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</si>
  <si>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</si>
  <si>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</si>
  <si>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</si>
  <si>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</si>
  <si>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</si>
  <si>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</si>
  <si>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</si>
  <si>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</si>
  <si>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</si>
  <si>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</si>
  <si>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</si>
  <si>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</si>
  <si>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</si>
  <si>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</si>
  <si>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</si>
  <si>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</si>
  <si>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</si>
  <si>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</si>
  <si>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</si>
  <si>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</si>
  <si>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</si>
  <si>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</si>
  <si>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</si>
  <si>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</si>
  <si>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</si>
  <si>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</si>
  <si>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</si>
  <si>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</si>
  <si>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</si>
  <si>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</si>
  <si>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</si>
  <si>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</si>
  <si>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</si>
  <si>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</si>
  <si>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</si>
  <si>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</si>
  <si>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</si>
  <si>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</si>
  <si>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</si>
  <si>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</si>
  <si>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</si>
  <si>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</si>
  <si>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</si>
  <si>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</si>
  <si>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</si>
  <si>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</si>
  <si>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</si>
  <si>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</si>
  <si>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</si>
  <si>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</si>
  <si>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</si>
  <si>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</si>
  <si>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</si>
  <si>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</si>
  <si>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</si>
  <si>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</si>
  <si>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</si>
  <si>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</si>
  <si>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</si>
  <si>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</si>
  <si>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</si>
  <si>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</si>
  <si>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</si>
  <si>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</si>
  <si>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</si>
  <si>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</si>
  <si>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</si>
  <si>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</si>
  <si>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</si>
  <si>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</si>
  <si>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</si>
  <si>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</si>
  <si>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</si>
  <si>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</si>
  <si>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</si>
  <si>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</si>
  <si>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</si>
  <si>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</si>
  <si>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</si>
  <si>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</si>
  <si>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</si>
  <si>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</si>
  <si>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</si>
  <si>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</si>
  <si>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</si>
  <si>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</si>
  <si>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</si>
  <si>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</si>
  <si>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</si>
  <si>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</si>
  <si>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</si>
  <si>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</si>
  <si>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</si>
  <si>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</si>
  <si>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</si>
  <si>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</si>
  <si>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</si>
  <si>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</si>
  <si>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</si>
  <si>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</si>
  <si>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</si>
  <si>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</si>
  <si>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</si>
  <si>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</si>
  <si>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</si>
  <si>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</si>
  <si>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</si>
  <si>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</si>
  <si>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</si>
  <si>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</si>
  <si>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</si>
  <si>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</si>
  <si>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</si>
  <si>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</si>
  <si>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</si>
  <si>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</si>
  <si>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</si>
  <si>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</si>
  <si>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</si>
  <si>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</si>
  <si>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</si>
  <si>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</si>
  <si>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</si>
  <si>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</si>
  <si>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</si>
  <si>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</si>
  <si>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</si>
  <si>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</si>
  <si>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</si>
  <si>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</si>
  <si>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</si>
  <si>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</si>
  <si>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</si>
  <si>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</si>
  <si>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</si>
  <si>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</si>
  <si>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</si>
  <si>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</si>
  <si>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</si>
  <si>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</si>
  <si>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</si>
  <si>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</si>
  <si>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</si>
  <si>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</si>
  <si>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</si>
  <si>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</si>
  <si>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</si>
  <si>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</si>
  <si>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</si>
  <si>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</si>
  <si>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</si>
  <si>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</si>
  <si>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</si>
  <si>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</si>
  <si>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</si>
  <si>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</si>
  <si>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</si>
  <si>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</si>
  <si>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</si>
  <si>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</si>
  <si>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</si>
  <si>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</si>
  <si>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</si>
  <si>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</si>
  <si>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</si>
  <si>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</si>
  <si>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</si>
  <si>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</si>
  <si>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</si>
  <si>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</si>
  <si>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</si>
  <si>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</si>
  <si>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</si>
  <si>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</si>
  <si>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</si>
  <si>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</si>
  <si>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</si>
  <si>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</si>
  <si>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</si>
  <si>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</si>
  <si>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</si>
  <si>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</si>
  <si>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</si>
  <si>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</si>
  <si>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</si>
  <si>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</si>
  <si>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</si>
  <si>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</si>
  <si>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</si>
  <si>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</si>
  <si>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</si>
  <si>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</si>
  <si>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</si>
  <si>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</si>
  <si>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</si>
  <si>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</si>
  <si>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</si>
  <si>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</si>
  <si>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</si>
  <si>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</si>
  <si>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</si>
  <si>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</si>
  <si>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</si>
  <si>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</si>
  <si>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</si>
  <si>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</si>
  <si>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</si>
  <si>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</si>
  <si>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</si>
  <si>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</si>
  <si>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</si>
  <si>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</si>
  <si>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</si>
  <si>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</si>
  <si>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</si>
  <si>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</si>
  <si>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</si>
  <si>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</si>
  <si>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</si>
  <si>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</si>
  <si>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</si>
  <si>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</si>
  <si>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</si>
  <si>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</si>
  <si>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</si>
  <si>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</si>
  <si>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</si>
  <si>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</si>
  <si>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</si>
  <si>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</si>
  <si>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</si>
  <si>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</si>
  <si>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</si>
  <si>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</si>
  <si>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</si>
  <si>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</si>
  <si>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</si>
  <si>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</si>
  <si>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</si>
  <si>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</si>
  <si>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</si>
  <si>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</si>
  <si>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</si>
  <si>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</si>
  <si>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</si>
  <si>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</si>
  <si>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</si>
  <si>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</si>
  <si>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</si>
  <si>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</si>
  <si>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</si>
  <si>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</si>
  <si>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</si>
  <si>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</si>
  <si>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</si>
  <si>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</si>
  <si>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</si>
  <si>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</si>
  <si>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</si>
  <si>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</si>
  <si>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</si>
  <si>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</si>
  <si>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</si>
  <si>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</si>
  <si>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</si>
  <si>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</si>
  <si>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</si>
  <si>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</si>
  <si>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</si>
  <si>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</si>
  <si>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</si>
  <si>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</si>
  <si>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</si>
  <si>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</si>
  <si>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</si>
  <si>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</si>
  <si>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</si>
  <si>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</si>
  <si>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</si>
  <si>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</si>
  <si>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</si>
  <si>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</si>
  <si>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</si>
  <si>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</si>
  <si>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</si>
  <si>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</si>
  <si>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</si>
  <si>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</si>
  <si>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</si>
  <si>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</si>
  <si>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</si>
  <si>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</si>
  <si>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</si>
  <si>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</si>
  <si>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</si>
  <si>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</si>
  <si>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</si>
  <si>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</si>
  <si>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</si>
  <si>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</si>
  <si>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</si>
  <si>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</si>
  <si>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</si>
  <si>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</si>
  <si>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</si>
  <si>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</si>
  <si>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</si>
  <si>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</si>
  <si>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</si>
  <si>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</si>
  <si>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</si>
  <si>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</si>
  <si>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</si>
  <si>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</si>
  <si>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</si>
  <si>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</si>
  <si>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</si>
  <si>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</si>
  <si>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</si>
  <si>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</si>
  <si>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</si>
  <si>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</si>
  <si>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</si>
  <si>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</si>
  <si>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</si>
  <si>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</si>
  <si>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</si>
  <si>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</si>
  <si>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</si>
  <si>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</si>
  <si>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</si>
  <si>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</si>
  <si>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</si>
  <si>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</si>
  <si>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</si>
  <si>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</si>
  <si>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</si>
  <si>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</si>
  <si>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</si>
  <si>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</si>
  <si>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</si>
  <si>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</si>
  <si>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</si>
  <si>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</si>
  <si>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</si>
  <si>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</si>
  <si>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</si>
  <si>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</si>
  <si>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</si>
  <si>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</si>
  <si>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</si>
  <si>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</si>
  <si>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</si>
  <si>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</si>
  <si>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</si>
  <si>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</si>
  <si>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</si>
  <si>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</si>
  <si>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</si>
  <si>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</si>
  <si>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</si>
  <si>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</si>
  <si>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</si>
  <si>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</si>
  <si>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</si>
  <si>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</si>
  <si>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</si>
  <si>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</si>
  <si>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</si>
  <si>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</si>
  <si>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</si>
  <si>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</si>
  <si>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</si>
  <si>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</si>
  <si>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</si>
  <si>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</si>
  <si>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</si>
  <si>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</si>
  <si>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</si>
  <si>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</si>
  <si>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</si>
  <si>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</si>
  <si>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</si>
  <si>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</si>
  <si>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</si>
  <si>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</si>
  <si>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</si>
  <si>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</si>
  <si>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</si>
  <si>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</si>
  <si>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</si>
  <si>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</si>
  <si>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</si>
  <si>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</si>
  <si>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</si>
  <si>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</si>
  <si>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</si>
  <si>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</si>
  <si>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</si>
  <si>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</si>
  <si>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</si>
  <si>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</si>
  <si>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</si>
  <si>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</si>
  <si>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</si>
  <si>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</si>
  <si>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</si>
  <si>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</si>
  <si>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</si>
  <si>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</si>
  <si>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</si>
  <si>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</si>
  <si>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</si>
  <si>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</si>
  <si>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</si>
  <si>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</si>
  <si>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</si>
  <si>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</si>
  <si>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</si>
  <si>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</si>
  <si>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</si>
  <si>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</si>
  <si>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</si>
  <si>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</si>
  <si>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</si>
  <si>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</si>
  <si>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</si>
  <si>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</si>
  <si>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</si>
  <si>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</si>
  <si>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</si>
  <si>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</si>
  <si>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</si>
  <si>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</si>
  <si>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</si>
  <si>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</si>
  <si>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</si>
  <si>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</si>
  <si>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</si>
  <si>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</si>
  <si>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</si>
  <si>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</si>
  <si>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</si>
  <si>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</si>
  <si>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</si>
  <si>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</si>
  <si>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</si>
  <si>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</si>
  <si>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</si>
  <si>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</si>
  <si>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</si>
  <si>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</si>
  <si>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</si>
  <si>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</si>
  <si>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</si>
  <si>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</si>
  <si>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</si>
  <si>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</si>
  <si>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</si>
  <si>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</si>
  <si>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</si>
  <si>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</si>
  <si>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</si>
  <si>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</si>
  <si>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</si>
  <si>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</si>
  <si>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</si>
  <si>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</si>
  <si>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</si>
  <si>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</si>
  <si>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</si>
  <si>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</si>
  <si>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</si>
  <si>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</si>
  <si>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</si>
  <si>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</si>
  <si>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</si>
  <si>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</si>
  <si>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</si>
  <si>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</si>
  <si>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</si>
  <si>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</si>
  <si>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</si>
  <si>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</si>
  <si>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</si>
  <si>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</si>
  <si>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</si>
  <si>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</si>
  <si>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</si>
  <si>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</si>
  <si>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</si>
  <si>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</si>
  <si>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</si>
  <si>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</si>
  <si>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</si>
  <si>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</si>
  <si>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</si>
  <si>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</si>
  <si>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</si>
  <si>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</si>
  <si>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</si>
  <si>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</si>
  <si>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</si>
  <si>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</si>
  <si>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</si>
  <si>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</si>
  <si>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</si>
  <si>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</si>
  <si>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</si>
  <si>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</si>
  <si>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</si>
  <si>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</si>
  <si>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</si>
  <si>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</si>
  <si>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</si>
  <si>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</si>
  <si>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</si>
  <si>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</si>
  <si>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</si>
  <si>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</si>
  <si>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</si>
  <si>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</si>
  <si>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</si>
  <si>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</si>
  <si>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</si>
  <si>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</si>
  <si>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</si>
  <si>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</si>
  <si>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</si>
  <si>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</si>
  <si>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</si>
  <si>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</si>
  <si>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</si>
  <si>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</si>
  <si>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</si>
  <si>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</si>
  <si>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</si>
  <si>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</si>
  <si>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</si>
  <si>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</si>
  <si>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</si>
  <si>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</si>
  <si>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</si>
  <si>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</si>
  <si>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</si>
  <si>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</si>
  <si>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</si>
  <si>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</si>
  <si>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</si>
  <si>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</si>
  <si>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</si>
  <si>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</si>
  <si>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</si>
  <si>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</si>
  <si>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</si>
  <si>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</si>
  <si>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</si>
  <si>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</si>
  <si>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</si>
  <si>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</si>
  <si>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</si>
  <si>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</si>
  <si>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</si>
  <si>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</si>
  <si>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</si>
  <si>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</si>
  <si>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</si>
  <si>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</si>
  <si>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</si>
  <si>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</si>
  <si>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</si>
  <si>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</si>
  <si>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</si>
  <si>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</si>
  <si>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</si>
  <si>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</si>
  <si>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</si>
  <si>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</si>
  <si>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</si>
  <si>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</si>
  <si>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</si>
  <si>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</si>
  <si>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</si>
  <si>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</si>
  <si>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</si>
  <si>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</si>
  <si>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</si>
  <si>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</si>
  <si>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</si>
  <si>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</si>
  <si>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</si>
  <si>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</si>
  <si>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</si>
  <si>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</si>
  <si>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</si>
  <si>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</si>
  <si>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</si>
  <si>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</si>
  <si>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</si>
  <si>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</si>
  <si>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</si>
  <si>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</si>
  <si>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</si>
  <si>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</si>
  <si>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</si>
  <si>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</si>
  <si>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</si>
  <si>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</si>
  <si>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</si>
  <si>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</si>
  <si>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</si>
  <si>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</si>
  <si>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</si>
  <si>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</si>
  <si>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</si>
  <si>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</si>
  <si>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</si>
  <si>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</si>
  <si>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</si>
  <si>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</si>
  <si>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</si>
  <si>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</si>
  <si>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</si>
  <si>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</si>
  <si>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</si>
  <si>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</si>
  <si>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</si>
  <si>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</si>
  <si>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</si>
  <si>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</si>
  <si>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</si>
  <si>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</si>
  <si>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</si>
  <si>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</si>
  <si>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</si>
  <si>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</si>
  <si>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</si>
  <si>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</si>
  <si>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</si>
  <si>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</si>
  <si>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</si>
  <si>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</si>
  <si>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</si>
  <si>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</si>
  <si>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</si>
  <si>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</si>
  <si>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</si>
  <si>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</si>
  <si>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</si>
  <si>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</si>
  <si>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</si>
  <si>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</si>
  <si>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</si>
  <si>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</si>
  <si>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</si>
  <si>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</si>
  <si>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</si>
  <si>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</si>
  <si>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</si>
  <si>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</si>
  <si>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</si>
  <si>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</si>
  <si>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</si>
  <si>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</si>
  <si>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</si>
  <si>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</si>
  <si>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</si>
  <si>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</si>
  <si>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</si>
  <si>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</si>
  <si>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</si>
  <si>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</si>
  <si>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</si>
  <si>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</si>
  <si>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</si>
  <si>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</si>
  <si>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</si>
  <si>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</si>
  <si>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</si>
  <si>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</si>
  <si>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</si>
  <si>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</si>
  <si>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</si>
  <si>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</si>
  <si>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</si>
  <si>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</si>
  <si>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</si>
  <si>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</si>
  <si>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</si>
  <si>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</si>
  <si>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</si>
  <si>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</si>
  <si>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</si>
  <si>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</si>
  <si>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</si>
  <si>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</si>
  <si>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</si>
  <si>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</si>
  <si>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</si>
  <si>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</si>
  <si>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</si>
  <si>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</si>
  <si>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</si>
  <si>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</si>
  <si>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</si>
  <si>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</si>
  <si>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</si>
  <si>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</si>
  <si>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</si>
  <si>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</si>
  <si>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</si>
  <si>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</si>
  <si>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</si>
  <si>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</si>
  <si>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</si>
  <si>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</si>
  <si>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</si>
  <si>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</si>
  <si>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</si>
  <si>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</si>
  <si>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</si>
  <si>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</si>
  <si>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</si>
  <si>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</si>
  <si>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</si>
  <si>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</si>
  <si>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</si>
  <si>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</si>
  <si>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</si>
  <si>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</si>
  <si>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</si>
  <si>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</si>
  <si>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</si>
  <si>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</si>
  <si>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</si>
  <si>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</si>
  <si>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</si>
  <si>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</si>
  <si>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</si>
  <si>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</si>
  <si>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</si>
  <si>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</si>
  <si>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</si>
  <si>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</si>
  <si>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</si>
  <si>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</si>
  <si>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</si>
  <si>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</si>
  <si>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</si>
  <si>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</si>
  <si>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</si>
  <si>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</si>
  <si>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</si>
  <si>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</si>
  <si>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</si>
  <si>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</si>
  <si>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</si>
  <si>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</si>
  <si>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</si>
  <si>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</si>
  <si>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</si>
  <si>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</si>
  <si>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</si>
  <si>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</si>
  <si>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</si>
  <si>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</si>
  <si>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</si>
  <si>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</si>
  <si>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</si>
  <si>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</si>
  <si>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</si>
  <si>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</si>
  <si>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</si>
  <si>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</si>
  <si>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</si>
  <si>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</si>
  <si>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</si>
  <si>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</si>
  <si>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</si>
  <si>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</si>
  <si>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</si>
  <si>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</si>
  <si>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</si>
  <si>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</si>
  <si>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</si>
  <si>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</si>
  <si>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</si>
  <si>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</si>
  <si>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</si>
  <si>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</si>
  <si>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</si>
  <si>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</si>
  <si>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</si>
  <si>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</si>
  <si>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</si>
  <si>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</si>
  <si>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</si>
  <si>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</si>
  <si>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</si>
  <si>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</si>
  <si>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</si>
  <si>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</si>
  <si>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</si>
  <si>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</si>
  <si>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</si>
  <si>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</si>
  <si>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</si>
  <si>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</si>
  <si>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</si>
  <si>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</si>
  <si>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</si>
  <si>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</si>
  <si>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</si>
  <si>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</si>
  <si>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</si>
  <si>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</si>
  <si>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</si>
  <si>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</si>
  <si>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</si>
  <si>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</si>
  <si>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</si>
  <si>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</si>
  <si>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</si>
  <si>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</si>
  <si>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</si>
  <si>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</si>
  <si>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</si>
  <si>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</si>
  <si>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</si>
  <si>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</si>
  <si>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</si>
  <si>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</si>
  <si>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</si>
  <si>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</si>
  <si>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</si>
  <si>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</si>
  <si>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</si>
  <si>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</si>
  <si>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</si>
  <si>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</si>
  <si>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</si>
  <si>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</si>
  <si>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</si>
  <si>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</si>
  <si>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</si>
  <si>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</si>
  <si>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</si>
  <si>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</si>
  <si>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</si>
  <si>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</si>
  <si>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</si>
  <si>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</si>
  <si>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</si>
  <si>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</si>
  <si>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</si>
  <si>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</si>
  <si>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</si>
  <si>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</si>
  <si>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</si>
  <si>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</si>
  <si>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</si>
  <si>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</si>
  <si>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</si>
  <si>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</si>
  <si>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</si>
  <si>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</si>
  <si>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</si>
  <si>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</si>
  <si>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</si>
  <si>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</si>
  <si>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</si>
  <si>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</si>
  <si>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</si>
  <si>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</si>
  <si>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</si>
  <si>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</si>
  <si>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</si>
  <si>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</si>
  <si>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</si>
  <si>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</si>
  <si>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</si>
  <si>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</si>
  <si>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</si>
  <si>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</si>
  <si>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</si>
  <si>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</si>
  <si>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</si>
  <si>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</si>
  <si>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</si>
  <si>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</si>
  <si>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</si>
  <si>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</si>
  <si>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</si>
  <si>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</si>
  <si>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</si>
  <si>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</si>
  <si>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</si>
  <si>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</si>
  <si>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</si>
  <si>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</si>
  <si>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</si>
  <si>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</si>
  <si>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</si>
  <si>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</si>
  <si>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</si>
  <si>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</si>
  <si>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</si>
  <si>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</si>
  <si>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</si>
  <si>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</si>
  <si>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</si>
  <si>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</si>
  <si>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</si>
  <si>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</si>
  <si>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</si>
  <si>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</si>
  <si>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</si>
  <si>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</si>
  <si>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</si>
  <si>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</si>
  <si>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</si>
  <si>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</si>
  <si>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</si>
  <si>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</si>
  <si>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</si>
  <si>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</si>
  <si>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</si>
  <si>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</si>
  <si>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</si>
  <si>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</si>
  <si>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</si>
  <si>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</si>
  <si>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</si>
  <si>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</si>
  <si>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</si>
  <si>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</si>
  <si>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</si>
  <si>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</si>
  <si>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</si>
  <si>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</si>
  <si>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</si>
  <si>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</si>
  <si>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</si>
  <si>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</si>
  <si>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</si>
  <si>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</si>
  <si>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</si>
  <si>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</si>
  <si>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</si>
  <si>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</si>
  <si>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</si>
  <si>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</si>
  <si>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</si>
  <si>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</si>
  <si>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</si>
  <si>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</si>
  <si>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</si>
  <si>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</si>
  <si>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</si>
  <si>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</si>
  <si>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</si>
  <si>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</si>
  <si>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</si>
  <si>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</si>
  <si>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</si>
  <si>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</si>
  <si>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</si>
  <si>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</si>
  <si>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</si>
  <si>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</si>
  <si>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</si>
  <si>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</si>
  <si>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</si>
  <si>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</si>
  <si>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</si>
  <si>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</si>
  <si>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</si>
  <si>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</si>
  <si>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</si>
  <si>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</si>
  <si>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</si>
  <si>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</si>
  <si>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</si>
  <si>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</si>
  <si>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</si>
  <si>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</si>
  <si>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</si>
  <si>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</si>
  <si>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</si>
  <si>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</si>
  <si>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</si>
  <si>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</si>
  <si>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</si>
  <si>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</si>
  <si>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</si>
  <si>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</si>
  <si>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</si>
  <si>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</si>
  <si>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</si>
  <si>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</si>
  <si>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</si>
  <si>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</si>
  <si>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</si>
  <si>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</si>
  <si>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</si>
  <si>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</si>
  <si>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</si>
  <si>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</si>
  <si>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</si>
  <si>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</si>
  <si>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</si>
  <si>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</si>
  <si>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</si>
  <si>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</si>
  <si>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</si>
  <si>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</si>
  <si>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</si>
  <si>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</si>
  <si>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</si>
  <si>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</si>
  <si>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</si>
  <si>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</si>
  <si>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</si>
  <si>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</si>
  <si>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</si>
  <si>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</si>
  <si>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</si>
  <si>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</si>
  <si>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</si>
  <si>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</si>
  <si>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</si>
  <si>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</si>
  <si>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</si>
  <si>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</si>
  <si>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</si>
  <si>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</si>
  <si>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</si>
  <si>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</si>
  <si>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</si>
  <si>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</si>
  <si>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</si>
  <si>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</si>
  <si>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</si>
  <si>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</si>
  <si>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</si>
  <si>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</si>
  <si>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</si>
  <si>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</si>
  <si>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</si>
  <si>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</si>
  <si>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</si>
  <si>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</si>
  <si>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</si>
  <si>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</si>
  <si>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</si>
  <si>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</si>
  <si>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</si>
  <si>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</si>
  <si>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</si>
  <si>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</si>
  <si>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</si>
  <si>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</si>
  <si>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</si>
  <si>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</si>
  <si>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</si>
  <si>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</si>
  <si>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</si>
  <si>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</si>
  <si>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</si>
  <si>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</si>
  <si>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</si>
  <si>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</si>
  <si>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</si>
  <si>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</si>
  <si>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</si>
  <si>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</si>
  <si>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</si>
  <si>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</si>
  <si>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</si>
  <si>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</si>
  <si>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</si>
  <si>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</si>
  <si>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</si>
  <si>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</si>
  <si>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</si>
  <si>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</si>
  <si>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</si>
  <si>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</si>
  <si>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</si>
  <si>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</si>
  <si>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</si>
  <si>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</si>
  <si>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</si>
  <si>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</si>
  <si>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</si>
  <si>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</si>
  <si>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</si>
  <si>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</si>
  <si>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</si>
  <si>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</si>
  <si>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</si>
  <si>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</si>
  <si>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</si>
  <si>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</si>
  <si>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</si>
  <si>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</si>
  <si>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</si>
  <si>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</si>
  <si>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</si>
  <si>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</si>
  <si>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</si>
  <si>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</si>
  <si>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</si>
  <si>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</si>
  <si>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</si>
  <si>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</si>
  <si>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</si>
  <si>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</si>
  <si>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</si>
  <si>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</si>
  <si>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</si>
  <si>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</si>
  <si>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</si>
  <si>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</si>
  <si>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</si>
  <si>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</si>
  <si>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</si>
  <si>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</si>
  <si>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</si>
  <si>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</si>
  <si>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</si>
  <si>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</si>
  <si>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</si>
  <si>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</si>
  <si>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</si>
  <si>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</si>
  <si>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</si>
  <si>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</si>
  <si>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</si>
  <si>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</si>
  <si>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</si>
  <si>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</si>
  <si>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</si>
  <si>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</si>
  <si>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</si>
  <si>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</si>
  <si>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</si>
  <si>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</si>
  <si>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</si>
  <si>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</si>
  <si>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</si>
  <si>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</si>
  <si>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</si>
  <si>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</si>
  <si>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</si>
  <si>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</si>
  <si>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</si>
  <si>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</si>
  <si>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</si>
  <si>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</si>
  <si>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</si>
  <si>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</si>
  <si>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</si>
  <si>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</si>
  <si>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</si>
  <si>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</si>
  <si>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</si>
  <si>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</si>
  <si>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</si>
  <si>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</si>
  <si>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</si>
  <si>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</si>
  <si>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</si>
  <si>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</si>
  <si>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</si>
  <si>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</si>
  <si>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</si>
  <si>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</si>
  <si>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</si>
  <si>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</si>
  <si>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</si>
  <si>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</si>
  <si>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</si>
  <si>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</si>
  <si>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</si>
  <si>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</si>
  <si>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</si>
  <si>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</si>
  <si>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</si>
  <si>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</si>
  <si>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</si>
  <si>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</si>
  <si>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</si>
  <si>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</si>
  <si>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</si>
  <si>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</si>
  <si>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</si>
  <si>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</si>
  <si>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</si>
  <si>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</si>
  <si>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</si>
  <si>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</si>
  <si>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</si>
  <si>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</si>
  <si>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</si>
  <si>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</si>
  <si>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</si>
  <si>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</si>
  <si>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</si>
  <si>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</si>
  <si>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</si>
  <si>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</si>
  <si>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</si>
  <si>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</si>
  <si>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</si>
  <si>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</si>
  <si>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</si>
  <si>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</si>
  <si>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</si>
  <si>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</si>
  <si>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</si>
  <si>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</si>
  <si>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</si>
  <si>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</si>
  <si>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</si>
  <si>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</si>
  <si>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</si>
  <si>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</si>
  <si>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</si>
  <si>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</si>
  <si>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</si>
  <si>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</si>
  <si>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</si>
  <si>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</si>
  <si>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</si>
  <si>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</si>
  <si>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</si>
  <si>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</si>
  <si>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</si>
  <si>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</si>
  <si>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</si>
  <si>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</si>
  <si>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</si>
  <si>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</si>
  <si>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</si>
  <si>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</si>
  <si>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</si>
  <si>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</si>
  <si>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</si>
  <si>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</si>
  <si>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</si>
  <si>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</si>
  <si>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</si>
  <si>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</si>
  <si>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</si>
  <si>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</si>
  <si>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</si>
  <si>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</si>
  <si>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</si>
  <si>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</si>
  <si>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</si>
  <si>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</si>
  <si>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</si>
  <si>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</si>
  <si>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</si>
  <si>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</si>
  <si>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</si>
  <si>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</si>
  <si>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</si>
  <si>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</si>
  <si>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</si>
  <si>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</si>
  <si>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</si>
  <si>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</si>
  <si>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</si>
  <si>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</si>
  <si>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</si>
  <si>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</si>
  <si>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</si>
  <si>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</si>
  <si>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</si>
  <si>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</si>
  <si>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</si>
  <si>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</si>
  <si>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</si>
  <si>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</si>
  <si>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</si>
  <si>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</si>
  <si>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</si>
  <si>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</si>
  <si>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</si>
  <si>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</si>
  <si>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</si>
  <si>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</si>
  <si>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</si>
  <si>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</si>
  <si>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</si>
  <si>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</si>
  <si>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</si>
  <si>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</si>
  <si>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</si>
  <si>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</si>
  <si>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</si>
  <si>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</si>
  <si>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</si>
  <si>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</si>
  <si>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</si>
  <si>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</si>
  <si>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</si>
  <si>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</si>
  <si>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</si>
  <si>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</si>
  <si>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</si>
  <si>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</si>
  <si>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</si>
  <si>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</si>
  <si>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</si>
  <si>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</si>
  <si>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</si>
  <si>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</si>
  <si>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</si>
  <si>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</si>
  <si>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</si>
  <si>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</si>
  <si>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</si>
  <si>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</si>
  <si>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</si>
  <si>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</si>
  <si>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</si>
  <si>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</si>
  <si>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</si>
  <si>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</si>
  <si>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</si>
  <si>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</si>
  <si>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</si>
  <si>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</si>
  <si>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</si>
  <si>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</si>
  <si>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</si>
  <si>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</si>
  <si>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</si>
  <si>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</si>
  <si>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</si>
  <si>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</si>
  <si>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</si>
  <si>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</si>
  <si>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</si>
  <si>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</si>
  <si>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</si>
  <si>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</si>
  <si>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</si>
  <si>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</si>
  <si>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</si>
  <si>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</si>
  <si>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</si>
  <si>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</si>
  <si>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</si>
  <si>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</si>
  <si>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</si>
  <si>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</si>
  <si>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</si>
  <si>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</si>
  <si>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</si>
  <si>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</si>
  <si>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</si>
  <si>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</si>
  <si>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</si>
  <si>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</si>
  <si>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</si>
  <si>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</si>
  <si>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</si>
  <si>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</si>
  <si>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</si>
  <si>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</si>
  <si>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</si>
  <si>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</si>
  <si>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</si>
  <si>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</si>
  <si>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</si>
  <si>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</si>
  <si>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</si>
  <si>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</si>
  <si>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</si>
  <si>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</si>
  <si>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</si>
  <si>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</si>
  <si>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</si>
  <si>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</si>
  <si>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</si>
  <si>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</si>
  <si>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</si>
  <si>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</si>
  <si>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</si>
  <si>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</si>
  <si>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</si>
  <si>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</si>
  <si>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</si>
  <si>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</si>
  <si>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</si>
  <si>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</si>
  <si>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</si>
  <si>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</si>
  <si>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</si>
  <si>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</si>
  <si>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</si>
  <si>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</si>
  <si>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</si>
  <si>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</si>
  <si>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</si>
  <si>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</si>
  <si>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</si>
  <si>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</si>
  <si>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</si>
  <si>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</si>
  <si>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</si>
  <si>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</si>
  <si>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</si>
  <si>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</si>
  <si>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</si>
  <si>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</si>
  <si>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</si>
  <si>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</si>
  <si>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</si>
  <si>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</si>
  <si>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</si>
  <si>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</si>
  <si>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</si>
  <si>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</si>
  <si>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</si>
  <si>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</si>
  <si>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</si>
  <si>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</si>
  <si>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</si>
  <si>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</si>
  <si>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</si>
  <si>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</si>
  <si>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</si>
  <si>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</si>
  <si>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</si>
  <si>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</si>
  <si>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</si>
  <si>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</si>
  <si>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</si>
  <si>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</si>
  <si>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</si>
  <si>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</si>
  <si>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</si>
  <si>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</si>
  <si>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</si>
  <si>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</si>
  <si>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</si>
  <si>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</si>
  <si>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</si>
  <si>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</si>
  <si>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</si>
  <si>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</si>
  <si>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</si>
  <si>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</si>
  <si>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</si>
  <si>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</si>
  <si>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</si>
  <si>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</si>
  <si>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</si>
  <si>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</si>
  <si>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</si>
  <si>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</si>
  <si>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</si>
  <si>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</si>
  <si>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</si>
  <si>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</si>
  <si>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</si>
  <si>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</si>
  <si>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</si>
  <si>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</si>
  <si>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</si>
  <si>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</si>
  <si>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</si>
  <si>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</si>
  <si>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</si>
  <si>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</si>
  <si>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</si>
  <si>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</si>
  <si>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</si>
  <si>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</si>
  <si>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</si>
  <si>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</si>
  <si>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</si>
  <si>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</si>
  <si>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</si>
  <si>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</si>
  <si>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</si>
  <si>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</si>
  <si>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</si>
  <si>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</si>
  <si>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</si>
  <si>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</si>
  <si>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</si>
  <si>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</si>
  <si>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</si>
  <si>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</si>
  <si>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</si>
  <si>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</si>
  <si>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</si>
  <si>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</si>
  <si>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</si>
  <si>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</si>
  <si>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</si>
  <si>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</si>
  <si>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</si>
  <si>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</si>
  <si>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</si>
  <si>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</si>
  <si>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</si>
  <si>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</si>
  <si>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</si>
  <si>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</si>
  <si>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</si>
  <si>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</si>
  <si>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</si>
  <si>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</si>
  <si>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</si>
  <si>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</si>
  <si>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</si>
  <si>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</si>
  <si>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</si>
  <si>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</si>
  <si>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</si>
  <si>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</si>
  <si>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</si>
  <si>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</si>
  <si>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</si>
  <si>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</si>
  <si>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</si>
  <si>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</si>
  <si>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</si>
  <si>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</si>
  <si>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</si>
  <si>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</si>
  <si>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</si>
  <si>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</si>
  <si>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</si>
  <si>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</si>
  <si>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</si>
  <si>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</si>
  <si>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</si>
  <si>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</si>
  <si>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</si>
  <si>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</si>
  <si>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</si>
  <si>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</si>
  <si>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</si>
  <si>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</si>
  <si>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</si>
  <si>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</si>
  <si>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</si>
  <si>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</si>
  <si>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</si>
  <si>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</si>
  <si>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</si>
  <si>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</si>
  <si>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</si>
  <si>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</si>
  <si>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</si>
  <si>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</si>
  <si>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</si>
  <si>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</si>
  <si>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</si>
  <si>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</si>
  <si>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</si>
  <si>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</si>
  <si>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</si>
  <si>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</si>
  <si>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</si>
  <si>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</si>
  <si>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</si>
  <si>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</si>
  <si>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</si>
  <si>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</si>
  <si>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</si>
  <si>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</si>
  <si>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</si>
  <si>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</si>
  <si>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</si>
  <si>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</si>
  <si>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</si>
  <si>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</si>
  <si>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</si>
  <si>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</si>
  <si>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</si>
  <si>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</si>
  <si>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</si>
  <si>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</si>
  <si>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</si>
  <si>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</si>
  <si>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</si>
  <si>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</si>
  <si>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</si>
  <si>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</si>
  <si>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</si>
  <si>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</si>
  <si>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</si>
  <si>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</si>
  <si>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</si>
  <si>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</si>
  <si>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</si>
  <si>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</si>
  <si>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</si>
  <si>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</si>
  <si>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</si>
  <si>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</si>
  <si>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</si>
  <si>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</si>
  <si>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</si>
  <si>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</si>
  <si>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</si>
  <si>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</si>
  <si>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</si>
  <si>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</si>
  <si>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</si>
  <si>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</si>
  <si>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</si>
  <si>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</si>
  <si>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</si>
  <si>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</si>
  <si>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</si>
  <si>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</si>
  <si>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</si>
  <si>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</si>
  <si>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</si>
  <si>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</si>
  <si>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</si>
  <si>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</si>
  <si>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</si>
  <si>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</si>
  <si>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</si>
  <si>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</si>
  <si>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</si>
  <si>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</si>
  <si>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</si>
  <si>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</si>
  <si>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</si>
  <si>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</si>
  <si>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</si>
  <si>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</si>
  <si>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</si>
  <si>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</si>
  <si>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</si>
  <si>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</si>
  <si>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</si>
  <si>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</si>
  <si>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</si>
  <si>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</si>
  <si>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</si>
  <si>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</si>
  <si>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</si>
  <si>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</si>
  <si>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</si>
  <si>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</si>
  <si>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</si>
  <si>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</si>
  <si>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</si>
  <si>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</si>
  <si>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</si>
  <si>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</si>
  <si>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</si>
  <si>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</si>
  <si>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</si>
  <si>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</si>
  <si>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</si>
  <si>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</si>
  <si>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</si>
  <si>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</si>
  <si>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</si>
  <si>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</si>
  <si>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</si>
  <si>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</si>
  <si>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</si>
  <si>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</si>
  <si>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</si>
  <si>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</si>
  <si>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</si>
  <si>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</si>
  <si>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</si>
  <si>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</si>
  <si>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</si>
  <si>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</si>
  <si>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</si>
  <si>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</si>
  <si>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</si>
  <si>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</si>
  <si>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</si>
  <si>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</si>
  <si>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</si>
  <si>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</si>
  <si>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</si>
  <si>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</si>
  <si>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</si>
  <si>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</si>
  <si>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</si>
  <si>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</si>
  <si>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</si>
  <si>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</si>
  <si>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</si>
  <si>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</si>
  <si>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</si>
  <si>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</si>
  <si>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</si>
  <si>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</si>
  <si>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</si>
  <si>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</si>
  <si>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</si>
  <si>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</si>
  <si>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</si>
  <si>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</si>
  <si>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</si>
  <si>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</si>
  <si>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</si>
  <si>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</si>
  <si>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</si>
  <si>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</si>
  <si>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</si>
  <si>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</si>
  <si>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</si>
  <si>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</si>
  <si>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</si>
  <si>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</si>
  <si>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</si>
  <si>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</si>
  <si>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</si>
  <si>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</si>
  <si>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</si>
  <si>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</si>
  <si>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</si>
  <si>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</si>
  <si>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</si>
  <si>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</si>
  <si>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</si>
  <si>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</si>
  <si>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</si>
  <si>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</si>
  <si>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</si>
  <si>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</si>
  <si>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</si>
  <si>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</si>
  <si>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</si>
  <si>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</si>
  <si>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</si>
  <si>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</si>
  <si>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</si>
  <si>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</si>
  <si>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</si>
  <si>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</si>
  <si>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</si>
  <si>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</si>
  <si>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</si>
  <si>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</si>
  <si>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</si>
  <si>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</si>
  <si>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</si>
  <si>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</si>
  <si>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</si>
  <si>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</si>
  <si>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</si>
  <si>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</si>
  <si>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</si>
  <si>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</si>
  <si>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</si>
  <si>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</si>
  <si>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</si>
  <si>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</si>
  <si>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</si>
  <si>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</si>
  <si>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</si>
  <si>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</si>
  <si>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</si>
  <si>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</si>
  <si>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</si>
  <si>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</si>
  <si>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</si>
  <si>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</si>
  <si>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</si>
  <si>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</si>
  <si>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</si>
  <si>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</si>
  <si>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</si>
  <si>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</si>
  <si>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</si>
  <si>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</si>
  <si>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</si>
  <si>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</si>
  <si>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</si>
  <si>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</si>
  <si>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</si>
  <si>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</si>
  <si>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</si>
  <si>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</si>
  <si>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</si>
  <si>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</si>
  <si>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</si>
  <si>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</si>
  <si>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</si>
  <si>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</si>
  <si>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</si>
  <si>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</si>
  <si>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</si>
  <si>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</si>
  <si>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</si>
  <si>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</si>
  <si>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</si>
  <si>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</si>
  <si>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</si>
  <si>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</si>
  <si>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</si>
  <si>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</si>
  <si>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</si>
  <si>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</si>
  <si>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</si>
  <si>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</si>
  <si>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</si>
  <si>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</si>
  <si>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</si>
  <si>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</si>
  <si>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</si>
  <si>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</si>
  <si>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</si>
  <si>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</si>
  <si>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</si>
  <si>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</si>
  <si>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</si>
  <si>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</si>
  <si>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</si>
  <si>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</si>
  <si>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</si>
  <si>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</si>
  <si>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</si>
  <si>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</si>
  <si>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</si>
  <si>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</si>
  <si>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</si>
  <si>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</si>
  <si>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</si>
  <si>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</si>
  <si>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</si>
  <si>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</si>
  <si>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</si>
  <si>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</si>
  <si>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</si>
  <si>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</si>
  <si>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</si>
  <si>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</si>
  <si>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</si>
  <si>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</si>
  <si>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</si>
  <si>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</si>
  <si>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</si>
  <si>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</si>
  <si>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</si>
  <si>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</si>
  <si>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</si>
  <si>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</si>
  <si>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</si>
  <si>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</si>
  <si>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</si>
  <si>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</si>
  <si>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</si>
  <si>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</si>
  <si>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</si>
  <si>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</si>
  <si>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</si>
  <si>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</si>
  <si>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</si>
  <si>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</si>
  <si>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</si>
  <si>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</si>
  <si>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</si>
  <si>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</si>
  <si>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</si>
  <si>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</si>
  <si>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</si>
  <si>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</si>
  <si>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</si>
  <si>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</si>
  <si>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</si>
  <si>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</si>
  <si>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</si>
  <si>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</si>
  <si>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</si>
  <si>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</si>
  <si>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</si>
  <si>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</si>
  <si>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</si>
  <si>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</si>
  <si>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</si>
  <si>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</si>
  <si>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</si>
  <si>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</si>
  <si>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</si>
  <si>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</si>
  <si>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</si>
  <si>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</si>
  <si>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</si>
  <si>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</si>
  <si>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</si>
  <si>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</si>
  <si>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</si>
  <si>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</si>
  <si>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</si>
  <si>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</si>
  <si>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</si>
  <si>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</si>
  <si>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</si>
  <si>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</si>
  <si>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</si>
  <si>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</si>
  <si>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</si>
  <si>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</si>
  <si>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</si>
  <si>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</si>
  <si>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</si>
  <si>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</si>
  <si>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</si>
  <si>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</si>
  <si>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</si>
  <si>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</si>
  <si>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</si>
  <si>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</si>
  <si>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</si>
  <si>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</si>
  <si>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</si>
  <si>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</si>
  <si>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</si>
  <si>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</si>
  <si>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</si>
  <si>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</si>
  <si>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</si>
  <si>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</si>
  <si>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</si>
  <si>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</si>
  <si>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</si>
  <si>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</si>
  <si>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</si>
  <si>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</si>
  <si>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</si>
  <si>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</si>
  <si>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</si>
  <si>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</si>
  <si>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</si>
  <si>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</si>
  <si>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</si>
  <si>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</si>
  <si>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</si>
  <si>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</si>
  <si>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</si>
  <si>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</si>
  <si>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</si>
  <si>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</si>
  <si>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</si>
  <si>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</si>
  <si>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</si>
  <si>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</si>
  <si>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</si>
  <si>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</si>
  <si>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</si>
  <si>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</si>
  <si>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</si>
  <si>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</si>
  <si>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</si>
  <si>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</si>
  <si>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</si>
  <si>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</si>
  <si>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</si>
  <si>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</si>
  <si>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</si>
  <si>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</si>
  <si>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</si>
  <si>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</si>
  <si>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</si>
  <si>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</si>
  <si>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</si>
  <si>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</si>
  <si>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</si>
  <si>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</si>
  <si>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</si>
  <si>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</si>
  <si>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</si>
  <si>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</si>
  <si>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</si>
  <si>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</si>
  <si>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</si>
  <si>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</si>
  <si>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</si>
  <si>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</si>
  <si>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</si>
  <si>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</si>
  <si>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</si>
  <si>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</si>
  <si>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</si>
  <si>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</si>
  <si>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</si>
  <si>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</si>
  <si>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</si>
  <si>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</si>
  <si>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</si>
  <si>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</si>
  <si>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</si>
  <si>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</si>
  <si>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</si>
  <si>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</si>
  <si>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</si>
  <si>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</si>
  <si>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</si>
  <si>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</si>
  <si>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</si>
  <si>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</si>
  <si>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</si>
  <si>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</si>
  <si>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</si>
  <si>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</si>
  <si>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</si>
  <si>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</si>
  <si>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</si>
  <si>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</si>
  <si>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</si>
  <si>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</si>
  <si>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</si>
  <si>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</si>
  <si>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</si>
  <si>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</si>
  <si>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</si>
  <si>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</si>
  <si>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</si>
  <si>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</si>
  <si>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</si>
  <si>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</si>
  <si>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</si>
  <si>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</si>
  <si>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</si>
  <si>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</si>
  <si>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</si>
  <si>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</si>
  <si>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</si>
  <si>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</si>
  <si>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</si>
  <si>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</si>
  <si>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</si>
  <si>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</si>
  <si>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</si>
  <si>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</si>
  <si>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</si>
  <si>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</si>
  <si>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</si>
  <si>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</si>
  <si>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</si>
  <si>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</si>
  <si>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</si>
  <si>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</si>
  <si>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</si>
  <si>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</si>
  <si>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</si>
  <si>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</si>
  <si>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</si>
  <si>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</si>
  <si>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</si>
  <si>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</si>
  <si>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</si>
  <si>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</si>
  <si>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</si>
  <si>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</si>
  <si>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</si>
  <si>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</si>
  <si>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</si>
  <si>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</si>
  <si>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</si>
  <si>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</si>
  <si>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</si>
  <si>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</si>
  <si>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</si>
  <si>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</si>
  <si>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</si>
  <si>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</si>
  <si>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</si>
  <si>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</si>
  <si>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</si>
  <si>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</si>
  <si>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</si>
  <si>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</si>
  <si>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</si>
  <si>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</si>
  <si>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</si>
  <si>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</si>
  <si>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</si>
  <si>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</si>
  <si>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</si>
  <si>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</si>
  <si>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</si>
  <si>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</si>
  <si>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</si>
  <si>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</si>
  <si>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</si>
  <si>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</si>
  <si>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</si>
  <si>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</si>
  <si>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</si>
  <si>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</si>
  <si>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</si>
  <si>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</si>
  <si>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</si>
  <si>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</si>
  <si>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</si>
  <si>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</si>
  <si>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</si>
  <si>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</si>
  <si>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</si>
  <si>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</si>
  <si>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</si>
  <si>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</si>
  <si>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</si>
  <si>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</si>
  <si>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</si>
  <si>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</si>
  <si>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</si>
  <si>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</si>
  <si>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</si>
  <si>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</si>
  <si>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</si>
  <si>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</si>
  <si>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</si>
  <si>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</si>
  <si>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</si>
  <si>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</si>
  <si>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</si>
  <si>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</si>
  <si>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</si>
  <si>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</si>
  <si>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</si>
  <si>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</si>
  <si>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</si>
  <si>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</si>
  <si>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</si>
  <si>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</si>
  <si>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</si>
  <si>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</si>
  <si>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</si>
  <si>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</si>
  <si>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</si>
  <si>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</si>
  <si>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</si>
  <si>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</si>
  <si>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</si>
  <si>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</si>
  <si>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</si>
  <si>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</si>
  <si>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</si>
  <si>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</si>
  <si>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</si>
  <si>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</si>
  <si>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</si>
  <si>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</si>
  <si>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</si>
  <si>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</si>
  <si>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</si>
  <si>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</si>
  <si>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</si>
  <si>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</si>
  <si>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</si>
  <si>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</si>
  <si>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</si>
  <si>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</si>
  <si>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</si>
  <si>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</si>
  <si>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</si>
  <si>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</si>
  <si>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</si>
  <si>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</si>
  <si>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</si>
  <si>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</si>
  <si>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</si>
  <si>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</si>
  <si>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</si>
  <si>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</si>
  <si>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</si>
  <si>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</si>
  <si>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</si>
  <si>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</si>
  <si>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</si>
  <si>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</si>
  <si>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</si>
  <si>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</si>
  <si>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</si>
  <si>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</si>
  <si>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</si>
  <si>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</si>
  <si>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</si>
  <si>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</si>
  <si>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</si>
  <si>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</si>
  <si>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</si>
  <si>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</si>
  <si>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</si>
  <si>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</si>
  <si>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</si>
  <si>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</si>
  <si>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</si>
  <si>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</si>
  <si>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</si>
  <si>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</si>
  <si>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</si>
  <si>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</si>
  <si>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</si>
  <si>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</si>
  <si>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</si>
  <si>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</si>
  <si>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</si>
  <si>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</si>
  <si>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</si>
  <si>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</si>
  <si>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</si>
  <si>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</si>
  <si>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</si>
  <si>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</si>
  <si>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</si>
  <si>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</si>
  <si>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</si>
  <si>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</si>
  <si>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</si>
  <si>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</si>
  <si>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</si>
  <si>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</si>
  <si>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</si>
  <si>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</si>
  <si>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</si>
  <si>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</si>
  <si>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</si>
  <si>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</si>
  <si>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</si>
  <si>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</si>
  <si>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</si>
  <si>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</si>
  <si>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</si>
  <si>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</si>
  <si>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</si>
  <si>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</si>
  <si>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</si>
  <si>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</si>
  <si>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</si>
  <si>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</si>
  <si>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</si>
  <si>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</si>
  <si>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</si>
  <si>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</si>
  <si>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</si>
  <si>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</si>
  <si>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</si>
  <si>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</si>
  <si>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</si>
  <si>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</si>
  <si>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</si>
  <si>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</si>
  <si>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</si>
  <si>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</si>
  <si>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</si>
  <si>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</si>
  <si>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</si>
  <si>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</si>
  <si>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</si>
  <si>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</si>
  <si>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</si>
  <si>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</si>
  <si>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</si>
  <si>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</si>
  <si>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</si>
  <si>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</si>
  <si>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</si>
  <si>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</si>
  <si>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</si>
  <si>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</si>
  <si>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</si>
  <si>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</si>
  <si>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</si>
  <si>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</si>
  <si>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</si>
  <si>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</si>
  <si>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</si>
  <si>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</si>
  <si>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</si>
  <si>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</si>
  <si>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</si>
  <si>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</si>
  <si>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</si>
  <si>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</si>
  <si>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</si>
  <si>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</si>
  <si>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</si>
  <si>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</si>
  <si>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</si>
  <si>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</si>
  <si>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</si>
  <si>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</si>
  <si>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</si>
  <si>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</si>
  <si>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</si>
  <si>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</si>
  <si>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</si>
  <si>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</si>
  <si>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</si>
  <si>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</si>
  <si>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</si>
  <si>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</si>
  <si>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</si>
  <si>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</si>
  <si>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</si>
  <si>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</si>
  <si>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</si>
  <si>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</si>
  <si>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</si>
  <si>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</si>
  <si>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</si>
  <si>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</si>
  <si>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</si>
  <si>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</si>
  <si>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</si>
  <si>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</si>
  <si>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</si>
  <si>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</si>
  <si>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</si>
  <si>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</si>
  <si>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</si>
  <si>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</si>
  <si>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</si>
  <si>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</si>
  <si>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</si>
  <si>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</si>
  <si>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</si>
  <si>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</si>
  <si>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</si>
  <si>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</si>
  <si>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</si>
  <si>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</si>
  <si>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</si>
  <si>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</si>
  <si>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</si>
  <si>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</si>
  <si>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</si>
  <si>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</si>
  <si>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</si>
  <si>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</si>
  <si>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</si>
  <si>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</si>
  <si>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</si>
  <si>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</si>
  <si>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</si>
  <si>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</si>
  <si>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</si>
  <si>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</si>
  <si>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</si>
  <si>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</si>
  <si>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</si>
  <si>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</si>
  <si>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</si>
  <si>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</si>
  <si>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</si>
  <si>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</si>
  <si>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</si>
  <si>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</si>
  <si>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</si>
  <si>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</si>
  <si>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</si>
  <si>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PCM-20251103-00001060</t>
  </si>
  <si>
    <t>access issue site located inside military base</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</si>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</sst>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5" totalsRowShown="0" headerRowDxfId="174" dataDxfId="173" headerRowBorderDxfId="171" tableBorderDxfId="172" totalsRowBorderDxfId="170">
  <autoFilter ref="A1:L10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5" totalsRowShown="0" headerRowDxfId="157" dataDxfId="156" headerRowBorderDxfId="154" tableBorderDxfId="155" totalsRowBorderDxfId="153">
  <autoFilter ref="A1:CJ1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71" totalsRowShown="0" headerRowDxfId="64" dataDxfId="63" headerRowBorderDxfId="61" tableBorderDxfId="62">
  <autoFilter ref="A1:L10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7" totalsRowShown="0" headerRowDxfId="48" dataDxfId="47" headerRowBorderDxfId="45" tableBorderDxfId="46" totalsRowBorderDxfId="44">
  <autoFilter ref="A1:L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9" totalsRowShown="0" headerRowDxfId="31" dataDxfId="30" headerRowBorderDxfId="28" tableBorderDxfId="29">
  <autoFilter ref="A1:L3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8" totalsRowShown="0" headerRowDxfId="15" dataDxfId="14" headerRowBorderDxfId="12" tableBorderDxfId="13">
  <autoFilter ref="A1:L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5"/>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301.87099687499722</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45964.819422800923</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45964.819422800923</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45964.819422800923</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45964.819422800923</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45964.819422800923</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45964.819422800923</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45964.819422800923</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45964.819422800923</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45964.819422800923</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45964.819422800923</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45964.819422800923</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45964.819422800923</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45964.819422800923</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45964.819422800923</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45964.819422800923</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45964.819422800923</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45964.819422800923</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45964.819422800923</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45964.819422800923</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45964.819422800923</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45964.819422800923</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45964.819422800923</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45964.819422800923</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45964.819422800923</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45964.819422800923</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45964.819422800923</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45964.819422800923</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45964.819422800923</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45964.819422800923</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45964.819422800923</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45964.819422800923</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45964.819422800923</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45964.819422800923</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45964.819422800923</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45964.819422800923</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45964.819422800923</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45964.819422800923</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45964.819422800923</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45964.819422800923</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45964.819422800923</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45964.819422800923</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45964.819422800923</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45964.819422800923</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45964.819422800923</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45964.819422800923</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45964.819422800923</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45964.819422800923</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45964.819422800923</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45964.819422800923</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45964.819422800923</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45964.819422800923</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45964.819422800923</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45964.819422800923</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45964.819422800923</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45964.819422800923</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45964.819422800923</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45964.819422800923</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45964.819422800923</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45964.819422800923</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45964.819422800923</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45964.819422800923</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45964.819422800923</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45964.819422800923</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45964.819422800923</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45964.819422800923</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45964.819422800923</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45964.819422800923</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45964.819422800923</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45964.819422800923</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45964.819422800923</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45964.819422800923</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45964.819422800923</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45964.819422800923</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45964.819422800923</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45964.819422800923</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45964.819422800923</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45964.819422800923</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45964.819422800923</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45964.819422800923</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45964.819422800923</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45964.819422800923</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45964.819422800923</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45964.819422800923</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45964.819422800923</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45964.819422800923</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45964.819422800923</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45964.819422800923</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45964.819422800923</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45964.819422800923</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45964.819422800923</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45964.819422800923</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45964.819422800923</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45964.819422800923</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45964.819422800923</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45964.819422800923</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45964.819422800923</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45964.819422800923</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45964.819422800923</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45964.819422800923</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45964.819422800923</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45964.819422800923</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45964.819422800923</v>
      </c>
      <c r="H104" s="135"/>
      <c r="I104" s="133" t="str">
        <f>IFERROR(VLOOKUP(D104,DB!A:F,6,0),"")</f>
        <v/>
      </c>
      <c r="J104" s="133" t="str">
        <f>IFERROR(VLOOKUP(D104,DB!A:G,7,0),"")</f>
        <v/>
      </c>
      <c r="K104" s="137"/>
      <c r="L104" s="138" t="str">
        <f>IFERROR(VLOOKUP(D104,DB!A:I,9,0),"")</f>
        <v/>
      </c>
    </row>
    <row r="105" spans="1:12" ht="15" customHeight="1">
      <c r="A105" s="144"/>
      <c r="B105" s="145" t="str">
        <f>IFERROR(VLOOKUP(D105,DB!A:K,11,0),"")</f>
        <v/>
      </c>
      <c r="C105" s="145"/>
      <c r="D105" s="145"/>
      <c r="E105" s="146"/>
      <c r="F105" s="147"/>
      <c r="G105" s="148">
        <f ca="1">IFERROR(NOW()-F105,"")</f>
        <v>45964.819422800923</v>
      </c>
      <c r="H105" s="147"/>
      <c r="I105" s="145" t="str">
        <f>IFERROR(VLOOKUP(D105,DB!A:F,6,0),"")</f>
        <v/>
      </c>
      <c r="J105" s="145" t="str">
        <f>IFERROR(VLOOKUP(D105,DB!A:G,7,0),"")</f>
        <v/>
      </c>
      <c r="K105" s="149"/>
      <c r="L105" s="150" t="str">
        <f>IFERROR(VLOOKUP(D105,DB!A:I,9,0),"")</f>
        <v/>
      </c>
    </row>
  </sheetData>
  <customSheetViews>
    <customSheetView guid="{F6042A99-DD27-4453-835D-0834D95730CC}" filter="1" showAutoFilter="1">
      <pageMargins left="0" right="0" top="0" bottom="0" header="0" footer="0"/>
      <autoFilter ref="B1:M1" xr:uid="{9937FBC2-0829-4446-B733-54167125FF8D}"/>
    </customSheetView>
  </customSheetViews>
  <dataValidations count="2">
    <dataValidation allowBlank="1" showInputMessage="1" showErrorMessage="1" sqref="E1" xr:uid="{5DBA255D-CDD9-49FB-AD3C-AF70AB4EE696}"/>
    <dataValidation type="list" allowBlank="1" showInputMessage="1" showErrorMessage="1" sqref="E2:E10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5"/>
  <sheetViews>
    <sheetView workbookViewId="0">
      <selection activeCell="D5" sqre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139.81958483796188</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6.0773394675925374</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45964.819422800923</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45964.819422800923</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45964.819422800923</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45964.819422800923</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45964.819422800923</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45964.819422800923</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45964.819422800923</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45964.819422800923</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45964.819422800923</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45964.819422800923</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45964.819422800923</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45964.819422800923</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45964.819422800923</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45964.819422800923</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45964.819422800923</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45964.819422800923</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45964.819422800923</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45964.819422800923</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45964.819422800923</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45964.819422800923</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45964.819422800923</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45964.819422800923</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45964.819422800923</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45964.819422800923</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45964.819422800923</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45964.819422800923</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45964.819422800923</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45964.819422800923</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45964.819422800923</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45964.819422800923</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45964.819422800923</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45964.819422800923</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45964.819422800923</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45964.819422800923</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45964.819422800923</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45964.819422800923</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45964.819422800923</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45964.819422800923</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45964.819422800923</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45964.819422800923</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45964.819422800923</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45964.819422800923</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45964.819422800923</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45964.819422800923</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45964.819422800923</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45964.819422800923</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45964.819422800923</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45964.819422800923</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45964.819422800923</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45964.819422800923</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45964.819422800923</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45964.819422800923</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45964.819422800923</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45964.819422800923</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45964.819422800923</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45964.819422800923</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45964.819422800923</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45964.819422800923</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45964.819422800923</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45964.819422800923</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45964.819422800923</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45964.819422800923</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45964.819422800923</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45964.819422800923</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45964.819422800923</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45964.819422800923</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45964.819422800923</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45964.819422800923</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45964.819422800923</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45964.819422800923</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45964.819422800923</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45964.819422800923</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45964.819422800923</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45964.819422800923</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45964.819422800923</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45964.819422800923</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45964.819422800923</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45964.819422800923</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45964.819422800923</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45964.819422800923</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45964.819422800923</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45964.819422800923</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45964.819422800923</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45964.819422800923</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45964.819422800923</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45964.819422800923</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45964.819422800923</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45964.819422800923</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45964.819422800923</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45964.819422800923</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45964.819422800923</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45964.819422800923</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45964.819422800923</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45964.819422800923</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45964.819422800923</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45964.819422800923</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45964.819422800923</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45964.819422800923</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45964.819422800923</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45964.819422800923</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45964.819422800923</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45964.819422800923</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45964.819422800923</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45964.819422800923</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45964.819422800923</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45964.819422800923</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45964.819422800923</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45964.819422800923</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45964.819422800923</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45964.819422800923</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45964.819422800923</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45964.819422800923</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45964.819422800923</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45964.819422800923</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45964.819422800923</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45964.819422800923</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45964.819422800923</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45964.819422800923</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45964.819422800923</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45964.819422800923</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60"/>
      <c r="B125" s="161" t="str">
        <f>IFERROR(VLOOKUP(D125,DB!A:K,11,0),"")</f>
        <v/>
      </c>
      <c r="C125" s="161"/>
      <c r="D125" s="161"/>
      <c r="E125" s="162"/>
      <c r="F125" s="163"/>
      <c r="G125" s="164">
        <f ca="1">IFERROR(NOW()-F125,"-")</f>
        <v>45964.819422800923</v>
      </c>
      <c r="H125" s="163"/>
      <c r="I125" s="161" t="str">
        <f>IFERROR(VLOOKUP(D125,DB!A:F,6,0),"")</f>
        <v/>
      </c>
      <c r="J125" s="161" t="str">
        <f>IFERROR(VLOOKUP(D125,DB!A:G,7,0),"")</f>
        <v/>
      </c>
      <c r="K125" s="165"/>
      <c r="L125" s="161" t="str">
        <f>IFERROR(VLOOKUP(D125,DB!A:I,9,0),"")</f>
        <v/>
      </c>
      <c r="M125" s="161"/>
      <c r="N125" s="161"/>
      <c r="O125" s="161"/>
      <c r="P125" s="161"/>
      <c r="Q125" s="161"/>
      <c r="R125" s="161"/>
      <c r="S125" s="161"/>
      <c r="T125" s="161"/>
      <c r="U125" s="161"/>
      <c r="V125" s="161"/>
      <c r="W125" s="161"/>
      <c r="X125" s="161"/>
      <c r="Y125" s="161"/>
      <c r="Z125" s="161"/>
      <c r="AA125" s="161"/>
      <c r="AB125" s="161"/>
      <c r="AC125" s="161"/>
      <c r="AD125" s="161"/>
      <c r="AE125" s="161"/>
      <c r="AF125" s="161"/>
      <c r="AG125" s="161"/>
      <c r="AH125" s="161"/>
      <c r="AI125" s="161"/>
      <c r="AJ125" s="161"/>
      <c r="AK125" s="161"/>
      <c r="AL125" s="161"/>
      <c r="AM125" s="161"/>
      <c r="AN125" s="161"/>
      <c r="AO125" s="161"/>
      <c r="AP125" s="161"/>
      <c r="AQ125" s="161"/>
      <c r="AR125" s="161"/>
      <c r="AS125" s="161"/>
      <c r="AT125" s="161"/>
      <c r="AU125" s="161"/>
      <c r="AV125" s="161"/>
      <c r="AW125" s="161"/>
      <c r="AX125" s="161"/>
      <c r="AY125" s="161"/>
      <c r="AZ125" s="161"/>
      <c r="BA125" s="161"/>
      <c r="BB125" s="161"/>
      <c r="BC125" s="161"/>
      <c r="BD125" s="161"/>
      <c r="BE125" s="161"/>
      <c r="BF125" s="161"/>
      <c r="BG125" s="161"/>
      <c r="BH125" s="161"/>
      <c r="BI125" s="161"/>
      <c r="BJ125" s="161"/>
      <c r="BK125" s="161"/>
      <c r="BL125" s="161"/>
      <c r="BM125" s="161"/>
      <c r="BN125" s="161"/>
      <c r="BO125" s="161"/>
      <c r="BP125" s="161"/>
      <c r="BQ125" s="161"/>
      <c r="BR125" s="161"/>
      <c r="BS125" s="161"/>
      <c r="BT125" s="161"/>
      <c r="BU125" s="161"/>
      <c r="BV125" s="161"/>
      <c r="BW125" s="161"/>
      <c r="BX125" s="161"/>
      <c r="BY125" s="161"/>
      <c r="BZ125" s="161"/>
      <c r="CA125" s="161"/>
      <c r="CB125" s="161"/>
      <c r="CC125" s="161"/>
      <c r="CD125" s="161"/>
      <c r="CE125" s="161"/>
      <c r="CF125" s="161"/>
      <c r="CG125" s="161"/>
      <c r="CH125" s="161"/>
      <c r="CI125" s="161"/>
      <c r="CJ125" s="166"/>
    </row>
  </sheetData>
  <dataValidations count="2">
    <dataValidation allowBlank="1" showInputMessage="1" showErrorMessage="1" sqref="E1" xr:uid="{4D935161-CDD3-4592-B877-3FB59C99E142}"/>
    <dataValidation type="list" allowBlank="1" showInputMessage="1" showErrorMessage="1" sqref="E3:E1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71"/>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39107</v>
      </c>
      <c r="B2" s="62" t="str">
        <f>IFERROR(VLOOKUP(D2,DB!A:K,11,0),"")</f>
        <v>R3</v>
      </c>
      <c r="C2" s="18">
        <v>1</v>
      </c>
      <c r="D2" s="18" t="s">
        <v>19361</v>
      </c>
      <c r="E2" s="18" t="s">
        <v>39021</v>
      </c>
      <c r="F2" s="22">
        <v>45964.567245370374</v>
      </c>
      <c r="G2" s="21">
        <f t="shared" ref="G2:G32" ca="1" si="0">IFERROR(NOW()-F2,"-")</f>
        <v>0.25217743054963648</v>
      </c>
      <c r="H2" s="22">
        <v>45964.562164351853</v>
      </c>
      <c r="I2" s="19" t="str">
        <f>IFERROR(VLOOKUP(D2,DB!A:F,6,0),"")</f>
        <v>SCECO</v>
      </c>
      <c r="J2" s="18" t="str">
        <f>IFERROR(VLOOKUP(D2,DB!A:G,7,0),"")</f>
        <v>Dead</v>
      </c>
      <c r="K2" s="46" t="s">
        <v>39108</v>
      </c>
      <c r="L2" s="23" t="str">
        <f>IFERROR(VLOOKUP(D2,DB!A:I,9,0),"")</f>
        <v>Latis</v>
      </c>
    </row>
    <row r="3" spans="1:13" ht="15" customHeight="1">
      <c r="A3" s="19"/>
      <c r="B3" s="62" t="str">
        <f>IFERROR(VLOOKUP(D3,DB!A:K,11,0),"")</f>
        <v/>
      </c>
      <c r="C3" s="18"/>
      <c r="D3" s="18"/>
      <c r="E3" s="18"/>
      <c r="F3" s="20"/>
      <c r="G3" s="21">
        <f t="shared" ca="1" si="0"/>
        <v>45964.819422800923</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45964.819422800923</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45964.819422800923</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45964.819422800923</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45964.819422800923</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45964.819422800923</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45964.819422800923</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45964.819422800923</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45964.819422800923</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45964.819422800923</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45964.819422800923</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45964.819422800923</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45964.819422800923</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45964.819422800923</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45964.819422800923</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45964.819422800923</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45964.819422800923</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45964.819422800923</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45964.819422800923</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45964.819422800923</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45964.819422800923</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45964.819422800923</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45964.819422800923</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45964.819422800923</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45964.819422800923</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45964.819422800923</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45964.819422800923</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45964.819422800923</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45964.819422800923</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45964.819422800923</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ref="G33:G96" ca="1" si="1">IFERROR(NOW()-F33,"-")</f>
        <v>45964.819422800923</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45964.819422800923</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45964.819422800923</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45964.819422800923</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45964.819422800923</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45964.819422800923</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45964.819422800923</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45964.819422800923</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45964.819422800923</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45964.819422800923</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45964.819422800923</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45964.819422800923</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45964.819422800923</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45964.819422800923</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45964.819422800923</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45964.819422800923</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45964.819422800923</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45964.819422800923</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45964.819422800923</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45964.819422800923</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45964.819422800923</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45964.819422800923</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45964.819422800923</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45964.819422800923</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45964.819422800923</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45964.819422800923</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45964.819422800923</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45964.819422800923</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45964.819422800923</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45964.819422800923</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45964.819422800923</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45964.819422800923</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45964.819422800923</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45964.819422800923</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45964.819422800923</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45964.819422800923</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45964.819422800923</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45964.819422800923</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45964.819422800923</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45964.819422800923</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45964.819422800923</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45964.819422800923</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45964.819422800923</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45964.819422800923</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45964.819422800923</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45964.819422800923</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45964.819422800923</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45964.819422800923</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45964.819422800923</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45964.819422800923</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45964.819422800923</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45964.819422800923</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45964.819422800923</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45964.819422800923</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45964.819422800923</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45964.819422800923</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45964.819422800923</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45964.819422800923</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45964.819422800923</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45964.819422800923</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45964.819422800923</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45964.819422800923</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45964.819422800923</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45964.819422800923</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ref="G97:G160" ca="1" si="2">IFERROR(NOW()-F97,"-")</f>
        <v>45964.819422800923</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45964.819422800923</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45964.819422800923</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45964.819422800923</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45964.819422800923</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45964.819422800923</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45964.819422800923</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45964.819422800923</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45964.819422800923</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45964.819422800923</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45964.819422800923</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45964.819422800923</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45964.819422800923</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45964.819422800923</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45964.819422800923</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45964.819422800923</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45964.819422800923</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45964.819422800923</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45964.819422800923</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45964.819422800923</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45964.819422800923</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45964.819422800923</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45964.819422800923</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45964.819422800923</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45964.819422800923</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45964.819422800923</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45964.819422800923</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45964.819422800923</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45964.819422800923</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45964.819422800923</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45964.819422800923</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45964.819422800923</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45964.819422800923</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45964.819422800923</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45964.819422800923</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45964.819422800923</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45964.819422800923</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45964.819422800923</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45964.819422800923</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45964.819422800923</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45964.819422800923</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45964.819422800923</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45964.819422800923</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45964.819422800923</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45964.819422800923</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45964.819422800923</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45964.819422800923</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45964.819422800923</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45964.819422800923</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45964.819422800923</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45964.819422800923</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45964.819422800923</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45964.819422800923</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45964.819422800923</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45964.819422800923</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45964.819422800923</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45964.819422800923</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45964.819422800923</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45964.819422800923</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45964.819422800923</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45964.819422800923</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45964.819422800923</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45964.819422800923</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45964.819422800923</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ref="G161:G224" ca="1" si="3">IFERROR(NOW()-F161,"-")</f>
        <v>45964.819422800923</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45964.819422800923</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45964.819422800923</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45964.819422800923</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45964.819422800923</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45964.819422800923</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45964.819422800923</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45964.819422800923</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45964.819422800923</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45964.819422800923</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45964.819422800923</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45964.819422800923</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45964.819422800923</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45964.819422800923</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45964.819422800923</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45964.819422800923</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45964.819422800923</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45964.819422800923</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45964.819422800923</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45964.819422800923</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45964.819422800923</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45964.819422800923</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45964.819422800923</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45964.819422800923</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45964.819422800923</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45964.819422800923</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45964.819422800923</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45964.819422800923</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45964.819422800923</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45964.819422800923</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45964.819422800923</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45964.819422800923</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45964.819422800923</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45964.819422800923</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45964.819422800923</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45964.819422800923</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45964.819422800923</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45964.819422800923</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45964.819422800923</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45964.819422800923</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45964.819422800923</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45964.819422800923</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45964.819422800923</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45964.819422800923</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45964.819422800923</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45964.819422800923</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45964.819422800923</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45964.819422800923</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45964.819422800923</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45964.819422800923</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45964.819422800923</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45964.819422800923</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45964.819422800923</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45964.819422800923</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45964.819422800923</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45964.819422800923</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45964.819422800923</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45964.819422800923</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45964.819422800923</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45964.819422800923</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45964.819422800923</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45964.819422800923</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45964.819422800923</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45964.819422800923</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ref="G225:G288" ca="1" si="4">IFERROR(NOW()-F225,"-")</f>
        <v>45964.819422800923</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45964.819422800923</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45964.819422800923</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45964.819422800923</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45964.819422800923</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45964.819422800923</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45964.819422800923</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45964.819422800923</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45964.819422800923</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45964.819422800923</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45964.819422800923</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45964.819422800923</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45964.819422800923</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45964.819422800923</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45964.819422800923</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45964.819422800923</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45964.819422800923</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45964.819422800923</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45964.819422800923</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45964.819422800923</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45964.819422800923</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45964.819422800923</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45964.819422800923</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45964.819422800923</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45964.819422800923</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45964.819422800923</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45964.819422800923</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45964.819422800923</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45964.819422800923</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45964.819422800923</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45964.819422800923</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45964.819422800923</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45964.819422800923</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45964.819422800923</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45964.819422800923</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45964.819422800923</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45964.819422800923</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45964.819422800923</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45964.819422800923</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45964.819422800923</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45964.819422800923</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45964.819422800923</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45964.819422800923</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45964.819422800923</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45964.819422800923</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45964.819422800923</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45964.819422800923</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45964.819422800923</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45964.819422800923</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45964.819422800923</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45964.819422800923</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45964.819422800923</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45964.819422800923</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45964.819422800923</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45964.819422800923</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45964.819422800923</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45964.819422800923</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45964.819422800923</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45964.819422800923</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45964.819422800923</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45964.819422800923</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45964.819422800923</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45964.819422800923</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45964.819422800923</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ref="G289:G352" ca="1" si="5">IFERROR(NOW()-F289,"-")</f>
        <v>45964.819422800923</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45964.819422800923</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45964.819422800923</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45964.819422800923</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45964.819422800923</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45964.819422800923</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45964.819422800923</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45964.819422800923</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45964.819422800923</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45964.819422800923</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45964.819422800923</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45964.819422800923</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45964.819422800923</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45964.819422800923</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45964.819422800923</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45964.819422800923</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45964.819422800923</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45964.819422800923</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45964.819422800923</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45964.819422800923</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45964.819422800923</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45964.819422800923</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45964.819422800923</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45964.819422800923</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45964.819422800923</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45964.819422800923</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45964.819422800923</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45964.819422800923</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45964.819422800923</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45964.819422800923</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45964.819422800923</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45964.819422800923</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45964.819422800923</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45964.819422800923</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45964.819422800923</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45964.819422800923</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45964.819422800923</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45964.819422800923</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45964.819422800923</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45964.819422800923</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45964.819422800923</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45964.819422800923</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45964.819422800923</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45964.819422800923</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45964.819422800923</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45964.819422800923</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45964.819422800923</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45964.819422800923</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45964.819422800923</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45964.819422800923</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45964.819422800923</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45964.819422800923</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45964.819422800923</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45964.819422800923</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45964.819422800923</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45964.819422800923</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45964.819422800923</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45964.819422800923</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45964.819422800923</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45964.819422800923</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45964.819422800923</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45964.819422800923</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45964.819422800923</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45964.819422800923</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ref="G353:G416" ca="1" si="6">IFERROR(NOW()-F353,"-")</f>
        <v>45964.819422800923</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45964.819422800923</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45964.819422800923</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45964.819422800923</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45964.819422800923</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45964.819422800923</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45964.819422800923</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45964.819422800923</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45964.819422800923</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45964.819422800923</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45964.819422800923</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45964.819422800923</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45964.819422800923</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45964.819422800923</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45964.819422800923</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45964.819422800923</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45964.819422800923</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45964.819422800923</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45964.819422800923</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45964.819422800923</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45964.819422800923</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45964.819422800923</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45964.819422800923</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45964.819422800923</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45964.819422800923</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45964.819422800923</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45964.819422800923</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45964.819422800923</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45964.819422800923</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45964.819422800923</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45964.819422800923</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45964.819422800923</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45964.819422800923</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45964.819422800923</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45964.819422800923</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45964.819422800923</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45964.819422800923</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45964.819422800923</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45964.819422800923</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45964.819422800923</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45964.819422800923</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45964.819422800923</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45964.819422800923</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45964.819422800923</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45964.819422800923</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45964.819422800923</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45964.819422800923</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45964.819422800923</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45964.819422800923</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45964.819422800923</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45964.819422800923</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45964.819422800923</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45964.819422800923</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45964.819422800923</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45964.819422800923</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45964.819422800923</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45964.819422800923</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45964.819422800923</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45964.819422800923</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45964.819422800923</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45964.819422800923</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45964.819422800923</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45964.819422800923</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45964.819422800923</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ref="G417:G480" ca="1" si="7">IFERROR(NOW()-F417,"-")</f>
        <v>45964.819422800923</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45964.819422800923</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45964.819422800923</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45964.819422800923</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45964.819422800923</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45964.819422800923</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45964.819422800923</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45964.819422800923</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45964.819422800923</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45964.819422800923</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45964.819422800923</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45964.819422800923</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45964.819422800923</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45964.819422800923</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45964.819422800923</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45964.819422800923</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45964.819422800923</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45964.819422800923</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45964.819422800923</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45964.819422800923</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45964.819422800923</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45964.819422800923</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45964.819422800923</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45964.819422800923</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45964.819422800923</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45964.819422800923</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45964.819422800923</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45964.819422800923</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45964.819422800923</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45964.819422800923</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45964.819422800923</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45964.819422800923</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45964.819422800923</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45964.819422800923</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45964.819422800923</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45964.819422800923</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45964.819422800923</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45964.819422800923</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45964.819422800923</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45964.819422800923</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45964.819422800923</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45964.819422800923</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45964.819422800923</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45964.819422800923</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45964.819422800923</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45964.819422800923</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45964.819422800923</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45964.819422800923</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45964.819422800923</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45964.819422800923</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45964.819422800923</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45964.819422800923</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45964.819422800923</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45964.819422800923</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45964.819422800923</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45964.819422800923</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45964.819422800923</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45964.819422800923</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45964.819422800923</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45964.819422800923</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45964.819422800923</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45964.819422800923</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45964.819422800923</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45964.819422800923</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ref="G481:G544" ca="1" si="8">IFERROR(NOW()-F481,"-")</f>
        <v>45964.819422800923</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45964.819422800923</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45964.819422800923</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45964.819422800923</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45964.819422800923</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45964.819422800923</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45964.819422800923</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45964.819422800923</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45964.819422800923</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45964.819422800923</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45964.819422800923</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45964.819422800923</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45964.819422800923</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45964.819422800923</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45964.819422800923</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45964.819422800923</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45964.819422800923</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45964.819422800923</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45964.819422800923</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45964.819422800923</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45964.819422800923</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45964.819422800923</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45964.819422800923</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45964.819422800923</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45964.819422800923</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45964.819422800923</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45964.819422800923</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45964.819422800923</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45964.819422800923</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45964.819422800923</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45964.819422800923</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45964.819422800923</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45964.819422800923</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45964.819422800923</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45964.819422800923</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45964.819422800923</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45964.819422800923</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45964.819422800923</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45964.819422800923</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45964.819422800923</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45964.819422800923</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45964.819422800923</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45964.819422800923</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45964.819422800923</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45964.819422800923</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45964.819422800923</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45964.819422800923</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45964.819422800923</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45964.819422800923</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45964.819422800923</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45964.819422800923</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45964.819422800923</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45964.819422800923</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45964.819422800923</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45964.819422800923</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45964.819422800923</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45964.819422800923</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45964.819422800923</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45964.819422800923</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45964.819422800923</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45964.819422800923</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45964.819422800923</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45964.819422800923</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45964.819422800923</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ref="G545:G608" ca="1" si="9">IFERROR(NOW()-F545,"-")</f>
        <v>45964.819422800923</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45964.819422800923</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45964.819422800923</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45964.819422800923</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45964.819422800923</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45964.819422800923</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45964.819422800923</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45964.819422800923</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45964.819422800923</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45964.819422800923</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45964.819422800923</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45964.819422800923</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45964.819422800923</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45964.819422800923</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45964.819422800923</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45964.819422800923</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45964.819422800923</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45964.819422800923</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45964.819422800923</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45964.819422800923</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45964.819422800923</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45964.819422800923</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45964.819422800923</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45964.819422800923</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45964.819422800923</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45964.819422800923</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45964.819422800923</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45964.819422800923</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45964.819422800923</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45964.819422800923</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45964.819422800923</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45964.819422800923</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45964.819422800923</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45964.819422800923</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45964.819422800923</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45964.819422800923</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45964.819422800923</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45964.819422800923</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45964.819422800923</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45964.819422800923</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45964.819422800923</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45964.819422800923</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45964.819422800923</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45964.819422800923</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45964.819422800923</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45964.819422800923</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45964.819422800923</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45964.819422800923</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45964.819422800923</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45964.819422800923</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45964.819422800923</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45964.819422800923</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45964.819422800923</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45964.819422800923</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45964.819422800923</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45964.819422800923</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45964.819422800923</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45964.819422800923</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45964.819422800923</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45964.819422800923</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45964.819422800923</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45964.819422800923</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45964.819422800923</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45964.819422800923</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ref="G609:G672" ca="1" si="10">IFERROR(NOW()-F609,"-")</f>
        <v>45964.819422800923</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45964.819422800923</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45964.819422800923</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45964.819422800923</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45964.819422800923</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45964.819422800923</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45964.819422800923</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45964.819422800923</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45964.819422800923</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45964.819422800923</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45964.819422800923</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45964.819422800923</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45964.819422800923</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45964.819422800923</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45964.819422800923</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45964.819422800923</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45964.819422800923</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45964.819422800923</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45964.819422800923</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45964.819422800923</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45964.819422800923</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45964.819422800923</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45964.819422800923</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45964.819422800923</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45964.819422800923</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45964.819422800923</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45964.819422800923</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45964.819422800923</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45964.819422800923</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45964.819422800923</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45964.819422800923</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45964.819422800923</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45964.819422800923</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45964.819422800923</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45964.819422800923</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45964.819422800923</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45964.819422800923</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45964.819422800923</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45964.819422800923</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45964.819422800923</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45964.819422800923</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45964.819422800923</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45964.819422800923</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45964.819422800923</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45964.819422800923</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45964.819422800923</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45964.819422800923</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45964.819422800923</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45964.819422800923</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45964.819422800923</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45964.819422800923</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45964.819422800923</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45964.819422800923</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45964.819422800923</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45964.819422800923</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45964.819422800923</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45964.819422800923</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45964.819422800923</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45964.819422800923</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45964.819422800923</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45964.819422800923</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45964.819422800923</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45964.819422800923</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45964.819422800923</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ref="G673:G736" ca="1" si="11">IFERROR(NOW()-F673,"-")</f>
        <v>45964.819422800923</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45964.819422800923</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45964.819422800923</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45964.819422800923</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45964.819422800923</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45964.819422800923</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45964.819422800923</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45964.819422800923</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45964.819422800923</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45964.819422800923</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45964.819422800923</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45964.819422800923</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45964.819422800923</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45964.819422800923</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45964.819422800923</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45964.819422800923</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45964.819422800923</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45964.819422800923</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45964.819422800923</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45964.819422800923</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45964.819422800923</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45964.819422800923</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45964.819422800923</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45964.819422800923</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45964.819422800923</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45964.819422800923</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45964.819422800923</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45964.819422800923</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45964.819422800923</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45964.819422800923</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45964.819422800923</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45964.819422800923</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45964.819422800923</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45964.819422800923</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45964.819422800923</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45964.819422800923</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45964.819422800923</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45964.819422800923</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45964.819422800923</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45964.819422800923</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45964.819422800923</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45964.819422800923</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45964.819422800923</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45964.819422800923</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45964.819422800923</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45964.819422800923</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45964.819422800923</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45964.819422800923</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45964.819422800923</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45964.819422800923</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45964.819422800923</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45964.819422800923</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45964.819422800923</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45964.819422800923</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45964.819422800923</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45964.819422800923</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45964.819422800923</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45964.819422800923</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45964.819422800923</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45964.819422800923</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45964.819422800923</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45964.819422800923</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45964.819422800923</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45964.819422800923</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ref="G737:G800" ca="1" si="12">IFERROR(NOW()-F737,"-")</f>
        <v>45964.819422800923</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45964.819422800923</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45964.819422800923</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45964.819422800923</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45964.819422800923</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45964.819422800923</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45964.819422800923</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45964.819422800923</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45964.819422800923</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45964.819422800923</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45964.819422800923</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45964.819422800923</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45964.819422800923</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45964.819422800923</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45964.819422800923</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45964.819422800923</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45964.819422800923</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45964.819422800923</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45964.819422800923</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45964.819422800923</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45964.819422800923</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45964.819422800923</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45964.819422800923</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45964.819422800923</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45964.819422800923</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45964.819422800923</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45964.819422800923</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45964.819422800923</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45964.819422800923</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45964.819422800923</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45964.819422800923</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45964.819422800923</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45964.819422800923</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45964.819422800923</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45964.819422800923</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45964.819422800923</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45964.819422800923</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45964.819422800923</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45964.819422800923</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45964.819422800923</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45964.819422800923</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45964.819422800923</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45964.819422800923</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45964.819422800923</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45964.819422800923</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45964.819422800923</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45964.819422800923</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45964.819422800923</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45964.819422800923</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45964.819422800923</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45964.819422800923</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45964.819422800923</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45964.819422800923</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45964.819422800923</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45964.819422800923</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45964.819422800923</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45964.819422800923</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45964.819422800923</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45964.819422800923</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45964.819422800923</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45964.819422800923</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45964.819422800923</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45964.819422800923</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45964.819422800923</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ref="G801:G864" ca="1" si="13">IFERROR(NOW()-F801,"-")</f>
        <v>45964.819422800923</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45964.819422800923</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45964.819422800923</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45964.819422800923</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45964.819422800923</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45964.819422800923</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45964.819422800923</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45964.819422800923</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45964.819422800923</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45964.819422800923</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45964.819422800923</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45964.819422800923</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45964.819422800923</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45964.819422800923</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45964.819422800923</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45964.819422800923</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45964.819422800923</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45964.819422800923</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45964.819422800923</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45964.819422800923</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45964.819422800923</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45964.819422800923</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45964.819422800923</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45964.819422800923</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45964.819422800923</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45964.819422800923</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45964.819422800923</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45964.819422800923</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45964.819422800923</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45964.819422800923</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45964.819422800923</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45964.819422800923</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45964.819422800923</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45964.819422800923</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45964.819422800923</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45964.819422800923</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45964.819422800923</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45964.819422800923</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45964.819422800923</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45964.819422800923</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45964.819422800923</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45964.819422800923</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45964.819422800923</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45964.819422800923</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45964.819422800923</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45964.819422800923</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45964.819422800923</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45964.819422800923</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45964.819422800923</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45964.819422800923</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45964.819422800923</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45964.819422800923</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45964.819422800923</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45964.819422800923</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45964.819422800923</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45964.819422800923</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45964.819422800923</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45964.819422800923</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45964.819422800923</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45964.819422800923</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45964.819422800923</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45964.819422800923</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45964.819422800923</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45964.819422800923</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ref="G865:G928" ca="1" si="14">IFERROR(NOW()-F865,"-")</f>
        <v>45964.819422800923</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45964.819422800923</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45964.819422800923</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45964.819422800923</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45964.819422800923</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45964.819422800923</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45964.819422800923</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45964.819422800923</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45964.819422800923</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45964.819422800923</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45964.819422800923</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45964.819422800923</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45964.819422800923</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45964.819422800923</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45964.819422800923</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45964.819422800923</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45964.819422800923</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45964.819422800923</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45964.819422800923</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45964.819422800923</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45964.819422800923</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45964.819422800923</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45964.819422800923</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45964.819422800923</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45964.819422800923</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45964.819422800923</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45964.819422800923</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45964.819422800923</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45964.819422800923</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45964.819422800923</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45964.819422800923</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45964.819422800923</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45964.819422800923</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45964.819422800923</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45964.819422800923</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45964.819422800923</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45964.819422800923</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45964.819422800923</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45964.819422800923</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45964.819422800923</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45964.819422800923</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45964.819422800923</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45964.819422800923</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45964.819422800923</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45964.819422800923</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45964.819422800923</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45964.819422800923</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45964.819422800923</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45964.819422800923</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45964.819422800923</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45964.819422800923</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45964.819422800923</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45964.819422800923</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45964.819422800923</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45964.819422800923</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45964.819422800923</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45964.819422800923</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45964.819422800923</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45964.819422800923</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45964.819422800923</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45964.819422800923</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45964.819422800923</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45964.819422800923</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45964.819422800923</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ref="G929:G992" ca="1" si="15">IFERROR(NOW()-F929,"-")</f>
        <v>45964.819422800923</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45964.819422800923</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45964.819422800923</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45964.819422800923</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45964.819422800923</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45964.819422800923</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45964.819422800923</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45964.819422800923</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45964.819422800923</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45964.819422800923</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45964.819422800923</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45964.819422800923</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45964.819422800923</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45964.819422800923</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45964.819422800923</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45964.819422800923</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45964.819422800923</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45964.819422800923</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45964.819422800923</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45964.819422800923</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45964.819422800923</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45964.819422800923</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45964.819422800923</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45964.819422800923</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45964.819422800923</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45964.819422800923</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45964.819422800923</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45964.819422800923</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45964.819422800923</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45964.819422800923</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45964.819422800923</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45964.819422800923</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45964.819422800923</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45964.819422800923</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45964.819422800923</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45964.819422800923</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45964.819422800923</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45964.819422800923</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45964.819422800923</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45964.819422800923</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45964.819422800923</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45964.819422800923</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45964.819422800923</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45964.819422800923</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45964.819422800923</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45964.819422800923</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45964.819422800923</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45964.819422800923</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45964.819422800923</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45964.819422800923</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45964.819422800923</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45964.819422800923</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45964.819422800923</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45964.819422800923</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45964.819422800923</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45964.819422800923</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45964.819422800923</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45964.819422800923</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45964.819422800923</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45964.819422800923</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45964.819422800923</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45964.819422800923</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45964.819422800923</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45964.819422800923</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ref="G993:G1056" ca="1" si="16">IFERROR(NOW()-F993,"-")</f>
        <v>45964.819422800923</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45964.819422800923</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45964.819422800923</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45964.819422800923</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45964.819422800923</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45964.819422800923</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45964.819422800923</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45964.819422800923</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45964.819422800923</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45964.819422800923</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45964.819422800923</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45964.819422800923</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45964.819422800923</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45964.819422800923</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45964.819422800923</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45964.819422800923</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45964.819422800923</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45964.819422800923</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45964.819422800923</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45964.819422800923</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45964.819422800923</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45964.819422800923</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45964.819422800923</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45964.819422800923</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45964.819422800923</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45964.819422800923</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45964.819422800923</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45964.819422800923</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45964.819422800923</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45964.819422800923</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45964.819422800923</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45964.819422800923</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45964.819422800923</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45964.819422800923</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45964.819422800923</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45964.819422800923</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45964.819422800923</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45964.819422800923</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45964.819422800923</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45964.819422800923</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45964.819422800923</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45964.819422800923</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45964.819422800923</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45964.819422800923</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45964.819422800923</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45964.819422800923</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45964.819422800923</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45964.819422800923</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45964.819422800923</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45964.819422800923</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45964.819422800923</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45964.819422800923</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45964.819422800923</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45964.819422800923</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45964.819422800923</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45964.819422800923</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45964.819422800923</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45964.819422800923</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45964.819422800923</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45964.819422800923</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45964.819422800923</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45964.819422800923</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45964.819422800923</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45964.819422800923</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ref="G1057:G1071" ca="1" si="17">IFERROR(NOW()-F1057,"-")</f>
        <v>45964.819422800923</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45964.819422800923</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45964.819422800923</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45964.819422800923</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45964.819422800923</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45964.819422800923</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45964.819422800923</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45964.819422800923</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45964.819422800923</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45964.819422800923</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45964.819422800923</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45964.819422800923</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45964.819422800923</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45964.819422800923</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45964.819422800923</v>
      </c>
      <c r="H1071" s="22"/>
      <c r="I1071" s="19" t="str">
        <f>IFERROR(VLOOKUP(D1071,DB!A:F,6,0),"")</f>
        <v/>
      </c>
      <c r="J1071" s="18" t="str">
        <f>IFERROR(VLOOKUP(D1071,DB!A:G,7,0),"")</f>
        <v/>
      </c>
      <c r="K1071" s="46"/>
      <c r="L1071" s="23" t="str">
        <f>IFERROR(VLOOKUP(D1071,DB!A:I,9,0),"")</f>
        <v/>
      </c>
    </row>
  </sheetData>
  <dataValidations count="2">
    <dataValidation allowBlank="1" showInputMessage="1" showErrorMessage="1" sqref="E1" xr:uid="{5914219A-CB83-432D-936A-CC0CB6F3982A}"/>
    <dataValidation type="list" allowBlank="1" showInputMessage="1" showErrorMessage="1" sqref="E2:E10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7"/>
  <sheetViews>
    <sheetView tabSelected="1" workbookViewId="0">
      <selection activeCell="D10" sqref="D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261.33870520832716</v>
      </c>
      <c r="H2" s="98">
        <v>45703.474768518521</v>
      </c>
      <c r="I2" s="98" t="str">
        <f>IFERROR(VLOOKUP(D2,DB!A:F,6,0),"")</f>
        <v>SCECO</v>
      </c>
      <c r="J2" s="98" t="str">
        <f>IFERROR(VLOOKUP(D2,DB!A:G,7,0),"")</f>
        <v>Dead</v>
      </c>
      <c r="K2" s="100" t="s">
        <v>39110</v>
      </c>
      <c r="L2" s="93" t="str">
        <f>IFERROR(VLOOKUP(D2,DB!A:I,9,0),"")</f>
        <v>Latis</v>
      </c>
    </row>
    <row r="3" spans="1:16" ht="15" customHeight="1">
      <c r="A3" s="118"/>
      <c r="B3" s="118" t="str">
        <f>IFERROR(VLOOKUP(D3,DB!A:K,11,0),"")</f>
        <v/>
      </c>
      <c r="C3" s="119"/>
      <c r="D3" s="120"/>
      <c r="E3" s="97"/>
      <c r="F3" s="122"/>
      <c r="G3" s="123">
        <f ca="1">IFERROR(NOW()-F3,"")</f>
        <v>45964.819422800923</v>
      </c>
      <c r="H3" s="122"/>
      <c r="I3" s="118" t="str">
        <f>IFERROR(VLOOKUP(D3,DB!A:F,6,0),"")</f>
        <v/>
      </c>
      <c r="J3" s="118" t="str">
        <f>IFERROR(VLOOKUP(D3,DB!A:G,7,0),"")</f>
        <v/>
      </c>
      <c r="K3" s="124"/>
      <c r="L3" s="120" t="str">
        <f>IFERROR(VLOOKUP(D3,DB!A:I,9,0),"")</f>
        <v/>
      </c>
    </row>
    <row r="4" spans="1:16" ht="15" customHeight="1">
      <c r="A4" s="118"/>
      <c r="B4" s="118" t="str">
        <f>IFERROR(VLOOKUP(#REF!,DB!A:K,11,0),"")</f>
        <v/>
      </c>
      <c r="C4" s="119"/>
      <c r="D4" s="120"/>
      <c r="E4" s="97"/>
      <c r="F4" s="122"/>
      <c r="G4" s="123">
        <f ca="1">IFERROR(NOW()-F4,"")</f>
        <v>45964.819422800923</v>
      </c>
      <c r="H4" s="122"/>
      <c r="I4" s="118" t="str">
        <f>IFERROR(VLOOKUP(#REF!,DB!A:F,6,0),"")</f>
        <v/>
      </c>
      <c r="J4" s="118" t="str">
        <f>IFERROR(VLOOKUP(#REF!,DB!A:G,7,0),"")</f>
        <v/>
      </c>
      <c r="K4" s="124"/>
      <c r="L4" s="120" t="str">
        <f>IFERROR(VLOOKUP(#REF!,DB!A:I,9,0),"")</f>
        <v/>
      </c>
    </row>
    <row r="5" spans="1:16" ht="15" customHeight="1">
      <c r="A5" s="118"/>
      <c r="B5" s="118" t="str">
        <f>IFERROR(VLOOKUP(D4,DB!A:K,11,0),"")</f>
        <v/>
      </c>
      <c r="C5" s="119"/>
      <c r="D5" s="120" t="s">
        <v>36683</v>
      </c>
      <c r="E5" s="97"/>
      <c r="F5" s="122"/>
      <c r="G5" s="123">
        <f ca="1">IFERROR(NOW()-F5,"")</f>
        <v>45964.819422800923</v>
      </c>
      <c r="H5" s="122"/>
      <c r="I5" s="118" t="str">
        <f>IFERROR(VLOOKUP(D4,DB!A:F,6,0),"")</f>
        <v/>
      </c>
      <c r="J5" s="118" t="str">
        <f>IFERROR(VLOOKUP(D4,DB!A:G,7,0),"")</f>
        <v/>
      </c>
      <c r="K5" s="124"/>
      <c r="L5" s="120" t="str">
        <f>IFERROR(VLOOKUP(D4,DB!A:I,9,0),"")</f>
        <v/>
      </c>
    </row>
    <row r="6" spans="1:16" ht="15" customHeight="1">
      <c r="A6" s="118"/>
      <c r="B6" s="118" t="str">
        <f>IFERROR(VLOOKUP(D6,DB!A:K,11,0),"")</f>
        <v>R4</v>
      </c>
      <c r="C6" s="119"/>
      <c r="D6" s="120" t="s">
        <v>36683</v>
      </c>
      <c r="E6" s="97"/>
      <c r="F6" s="122"/>
      <c r="G6" s="123">
        <f ca="1">IFERROR(NOW()-F6,"")</f>
        <v>45964.819422800923</v>
      </c>
      <c r="H6" s="122"/>
      <c r="I6" s="118" t="str">
        <f>IFERROR(VLOOKUP(D6,DB!A:F,6,0),"")</f>
        <v>Generator-SG</v>
      </c>
      <c r="J6" s="118" t="str">
        <f>IFERROR(VLOOKUP(D6,DB!A:G,7,0),"")</f>
        <v>Dead</v>
      </c>
      <c r="K6" s="124"/>
      <c r="L6" s="120" t="str">
        <f>IFERROR(VLOOKUP(D6,DB!A:I,9,0),"")</f>
        <v>Latis</v>
      </c>
    </row>
    <row r="7" spans="1:16" ht="15" customHeight="1">
      <c r="A7" s="118"/>
      <c r="B7" s="118" t="str">
        <f>IFERROR(VLOOKUP(D7,DB!A:K,11,0),"")</f>
        <v/>
      </c>
      <c r="C7" s="119"/>
      <c r="D7" s="120"/>
      <c r="E7" s="121"/>
      <c r="F7" s="122"/>
      <c r="G7" s="123">
        <f ca="1">IFERROR(NOW()-F7,"")</f>
        <v>45964.819422800923</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121"/>
      <c r="F8" s="122"/>
      <c r="G8" s="123">
        <f ca="1">IFERROR(NOW()-F8,"")</f>
        <v>45964.819422800923</v>
      </c>
      <c r="H8" s="122"/>
      <c r="I8" s="118" t="str">
        <f>IFERROR(VLOOKUP(D8,DB!A:F,6,0),"")</f>
        <v/>
      </c>
      <c r="J8" s="118" t="str">
        <f>IFERROR(VLOOKUP(D8,DB!A:G,7,0),"")</f>
        <v/>
      </c>
      <c r="K8" s="124"/>
      <c r="L8" s="120" t="str">
        <f>IFERROR(VLOOKUP(D8,DB!A:I,9,0),"")</f>
        <v/>
      </c>
    </row>
    <row r="9" spans="1:16" ht="15" customHeight="1">
      <c r="A9" s="118"/>
      <c r="B9" s="118" t="str">
        <f>IFERROR(VLOOKUP(D9,DB!A:K,11,0),"")</f>
        <v>R4</v>
      </c>
      <c r="C9" s="119"/>
      <c r="D9" s="120" t="s">
        <v>30025</v>
      </c>
      <c r="E9" s="121"/>
      <c r="F9" s="122"/>
      <c r="G9" s="123">
        <f ca="1">IFERROR(NOW()-F9,"")</f>
        <v>45964.819422800923</v>
      </c>
      <c r="H9" s="122"/>
      <c r="I9" s="118" t="str">
        <f>IFERROR(VLOOKUP(D9,DB!A:F,6,0),"")</f>
        <v>SCECO</v>
      </c>
      <c r="J9" s="118" t="str">
        <f>IFERROR(VLOOKUP(D9,DB!A:G,7,0),"")</f>
        <v>Weak</v>
      </c>
      <c r="K9" s="124"/>
      <c r="L9" s="120" t="str">
        <f>IFERROR(VLOOKUP(D9,DB!A:I,9,0),"")</f>
        <v>Latis</v>
      </c>
    </row>
    <row r="10" spans="1:16" ht="15" customHeight="1">
      <c r="A10" s="118"/>
      <c r="B10" s="118" t="str">
        <f>IFERROR(VLOOKUP(D10,DB!A:K,11,0),"")</f>
        <v/>
      </c>
      <c r="C10" s="119"/>
      <c r="D10" s="120"/>
      <c r="E10" s="121"/>
      <c r="F10" s="122"/>
      <c r="G10" s="123">
        <f ca="1">IFERROR(NOW()-F10,"")</f>
        <v>45964.819422800923</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45964.819422800923</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121"/>
      <c r="F12" s="122"/>
      <c r="G12" s="123">
        <f ca="1">IFERROR(NOW()-F12,"")</f>
        <v>45964.819422800923</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45964.819422800923</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45964.819422800923</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45964.819422800923</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45964.819422800923</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45964.819422800923</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45964.819422800923</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45964.819422800923</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93"/>
      <c r="E20" s="121"/>
      <c r="F20" s="122"/>
      <c r="G20" s="123">
        <f ca="1">IFERROR(NOW()-F20,"")</f>
        <v>45964.819422800923</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93"/>
      <c r="E21" s="121"/>
      <c r="F21" s="122"/>
      <c r="G21" s="123">
        <f ca="1">IFERROR(NOW()-F21,"")</f>
        <v>45964.819422800923</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45964.819422800923</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45964.819422800923</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45964.819422800923</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45964.819422800923</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45964.819422800923</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93"/>
      <c r="E27" s="121"/>
      <c r="F27" s="122"/>
      <c r="G27" s="123">
        <f ca="1">IFERROR(NOW()-F27,"")</f>
        <v>45964.819422800923</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45964.819422800923</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45964.819422800923</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45964.819422800923</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45964.819422800923</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45964.819422800923</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45964.819422800923</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45964.819422800923</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45964.819422800923</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45964.819422800923</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45964.819422800923</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45964.819422800923</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45964.819422800923</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45964.819422800923</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45964.819422800923</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45964.819422800923</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45964.819422800923</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45964.819422800923</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45964.819422800923</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45964.819422800923</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45964.819422800923</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45964.819422800923</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45964.819422800923</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45964.819422800923</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45964.819422800923</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45964.819422800923</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45964.819422800923</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45964.819422800923</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45964.819422800923</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45964.819422800923</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45964.819422800923</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45964.819422800923</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45964.819422800923</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45964.819422800923</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45964.819422800923</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45964.819422800923</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45964.819422800923</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45964.819422800923</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45964.819422800923</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45964.819422800923</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45964.819422800923</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45964.819422800923</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45964.819422800923</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45964.819422800923</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45964.819422800923</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45964.819422800923</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45964.819422800923</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45964.819422800923</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45964.819422800923</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45964.819422800923</v>
      </c>
      <c r="H76" s="122"/>
      <c r="I76" s="118" t="str">
        <f>IFERROR(VLOOKUP(D76,DB!A:F,6,0),"")</f>
        <v/>
      </c>
      <c r="J76" s="118" t="str">
        <f>IFERROR(VLOOKUP(D76,DB!A:G,7,0),"")</f>
        <v/>
      </c>
      <c r="K76" s="124"/>
      <c r="L76" s="120" t="str">
        <f>IFERROR(VLOOKUP(D76,DB!A:I,9,0),"")</f>
        <v/>
      </c>
    </row>
    <row r="77" spans="1:12" ht="15" customHeight="1">
      <c r="A77" s="125"/>
      <c r="B77" s="125" t="str">
        <f>IFERROR(VLOOKUP(D77,DB!A:K,11,0),"")</f>
        <v/>
      </c>
      <c r="C77" s="126"/>
      <c r="D77" s="127"/>
      <c r="E77" s="128"/>
      <c r="F77" s="129"/>
      <c r="G77" s="130">
        <f ca="1">IFERROR(NOW()-F77,"")</f>
        <v>45964.819422800923</v>
      </c>
      <c r="H77" s="129"/>
      <c r="I77" s="125" t="str">
        <f>IFERROR(VLOOKUP(D77,DB!A:F,6,0),"")</f>
        <v/>
      </c>
      <c r="J77" s="125" t="str">
        <f>IFERROR(VLOOKUP(D77,DB!A:G,7,0),"")</f>
        <v/>
      </c>
      <c r="K77" s="131"/>
      <c r="L77" s="127" t="str">
        <f>IFERROR(VLOOKUP(D77,DB!A:I,9,0),"")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8"/>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39111</v>
      </c>
      <c r="B2" s="37" t="str">
        <f>IFERROR(VLOOKUP(D2,DB!A:K,11,0),"")</f>
        <v>R5</v>
      </c>
      <c r="C2" s="37">
        <v>3</v>
      </c>
      <c r="D2" s="117" t="s">
        <v>36011</v>
      </c>
      <c r="E2" s="37" t="s">
        <v>39021</v>
      </c>
      <c r="F2" s="38">
        <v>45891.832060185188</v>
      </c>
      <c r="G2" s="143">
        <f ca="1">IFERROR(NOW()-F2,"")</f>
        <v>72.987362615735037</v>
      </c>
      <c r="H2" s="38">
        <v>45891.790393518517</v>
      </c>
      <c r="I2" s="37" t="str">
        <f>IFERROR(VLOOKUP(D2,DB!A:F,6,0),"")</f>
        <v>Generator-SG</v>
      </c>
      <c r="J2" s="37" t="str">
        <f>IFERROR(VLOOKUP(D2,DB!A:G,7,0),"")</f>
        <v>Vandalized</v>
      </c>
      <c r="K2" s="37" t="s">
        <v>39112</v>
      </c>
      <c r="L2" s="37" t="str">
        <f>IFERROR(VLOOKUP(D2,DB!A:I,9,0),"")</f>
        <v>Latis</v>
      </c>
      <c r="M2" s="116"/>
    </row>
    <row r="3" spans="1:13" ht="30.75">
      <c r="A3" s="37" t="s">
        <v>39113</v>
      </c>
      <c r="B3" s="37" t="str">
        <f>IFERROR(VLOOKUP(D3,DB!A:K,11,0),"")</f>
        <v>R5</v>
      </c>
      <c r="C3" s="37">
        <v>1</v>
      </c>
      <c r="D3" s="37" t="s">
        <v>33268</v>
      </c>
      <c r="E3" s="37" t="s">
        <v>39100</v>
      </c>
      <c r="F3" s="38">
        <v>45926.188877314817</v>
      </c>
      <c r="G3" s="143">
        <f t="shared" ref="G3" ca="1" si="0">IFERROR(NOW()-F3,"")</f>
        <v>38.630545486106712</v>
      </c>
      <c r="H3" s="38">
        <v>45926.158159722225</v>
      </c>
      <c r="I3" s="37" t="str">
        <f>IFERROR(VLOOKUP(D3,DB!A:F,6,0),"")</f>
        <v>SCECO</v>
      </c>
      <c r="J3" s="37" t="str">
        <f>IFERROR(VLOOKUP(D3,DB!A:G,7,0),"")</f>
        <v>Good</v>
      </c>
      <c r="K3" s="37" t="s">
        <v>39114</v>
      </c>
      <c r="L3" s="37" t="str">
        <f>IFERROR(VLOOKUP(D3,DB!A:I,9,0),"")</f>
        <v>Latis</v>
      </c>
      <c r="M3" s="116"/>
    </row>
    <row r="4" spans="1:13" ht="48" customHeight="1">
      <c r="A4" s="151" t="s">
        <v>39115</v>
      </c>
      <c r="B4" s="151" t="str">
        <f>IFERROR(VLOOKUP(D4,DB!A:K,11,0),"")</f>
        <v>R5</v>
      </c>
      <c r="C4" s="151">
        <v>1</v>
      </c>
      <c r="D4" s="151" t="s">
        <v>34758</v>
      </c>
      <c r="E4" s="151" t="s">
        <v>39100</v>
      </c>
      <c r="F4" s="152">
        <v>45948.661111111112</v>
      </c>
      <c r="G4" s="153">
        <f ca="1">IFERROR(NOW()-F4,"")</f>
        <v>16.158311689810944</v>
      </c>
      <c r="H4" s="152">
        <v>45948.661111111112</v>
      </c>
      <c r="I4" s="151" t="str">
        <f>IFERROR(VLOOKUP(D4,DB!A:F,6,0),"")</f>
        <v>SCECO</v>
      </c>
      <c r="J4" s="151" t="str">
        <f>IFERROR(VLOOKUP(D4,DB!A:G,7,0),"")</f>
        <v>Dead</v>
      </c>
      <c r="K4" s="151" t="s">
        <v>39116</v>
      </c>
      <c r="L4" s="151" t="str">
        <f>IFERROR(VLOOKUP(D4,DB!A:I,9,0),"")</f>
        <v>Latis</v>
      </c>
    </row>
    <row r="5" spans="1:13" ht="15">
      <c r="A5" s="151"/>
      <c r="B5" s="151" t="str">
        <f>IFERROR(VLOOKUP(D5,DB!A:K,11,0),"")</f>
        <v/>
      </c>
      <c r="C5" s="151"/>
      <c r="D5" s="151"/>
      <c r="E5" s="151"/>
      <c r="F5" s="152"/>
      <c r="G5" s="153">
        <f ca="1">IFERROR(NOW()-F5,"")</f>
        <v>45964.819422800923</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45964.819422800923</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45964.819422800923</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45964.819422800923</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45964.819422800923</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45964.819422800923</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45964.819422800923</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45964.819422800923</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45964.819422800923</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45964.819422800923</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45964.819422800923</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45964.819422800923</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45964.819422800923</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45964.819422800923</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45964.819422800923</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45964.819422800923</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45964.819422800923</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45964.819422800923</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45964.819422800923</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45964.819422800923</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45964.819422800923</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45964.819422800923</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45964.819422800923</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45964.819422800923</v>
      </c>
      <c r="H28" s="152"/>
      <c r="I28" s="151" t="str">
        <f>IFERROR(VLOOKUP(D28,DB!A:F,6,0),"")</f>
        <v/>
      </c>
      <c r="J28" s="151" t="str">
        <f>IFERROR(VLOOKUP(D28,DB!A:G,7,0),"")</f>
        <v/>
      </c>
      <c r="K28" s="151"/>
      <c r="L28" s="151" t="str">
        <f>IFERROR(VLOOKUP(D28,DB!A:I,9,0),"")</f>
        <v/>
      </c>
    </row>
    <row r="29" spans="1:12" ht="15">
      <c r="A29" s="157"/>
      <c r="B29" s="157" t="str">
        <f>IFERROR(VLOOKUP(D29,DB!A:K,11,0),"")</f>
        <v/>
      </c>
      <c r="C29" s="157"/>
      <c r="D29" s="157"/>
      <c r="E29" s="157"/>
      <c r="F29" s="158"/>
      <c r="G29" s="159">
        <f ca="1">IFERROR(NOW()-F29,"")</f>
        <v>45964.819422800923</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45964.819422800923</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45964.819422800923</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45964.819422800923</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45964.819422800923</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45964.819422800923</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45964.819422800923</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45964.819422800923</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45964.819422800923</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45964.819422800923</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45964.819422800923</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45964.819422800923</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45964.819422800923</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45964.819422800923</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45964.819422800923</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45964.819422800923</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45964.819422800923</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45964.819422800923</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45964.819422800923</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45964.819422800923</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45964.819422800923</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45964.819422800923</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45964.819422800923</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45964.819422800923</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45964.819422800923</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45964.819422800923</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45964.819422800923</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45964.819422800923</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45964.819422800923</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45964.819422800923</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45964.819422800923</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45964.819422800923</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45964.819422800923</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45964.819422800923</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45964.819422800923</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45964.819422800923</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45964.819422800923</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45964.819422800923</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45964.819422800923</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45964.819422800923</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45964.819422800923</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45964.819422800923</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45964.819422800923</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45964.819422800923</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45964.819422800923</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45964.819422800923</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45964.819422800923</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45964.819422800923</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45964.819422800923</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45964.819422800923</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45964.819422800923</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45964.819422800923</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45964.819422800923</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45964.819422800923</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45964.819422800923</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45964.819422800923</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45964.819422800923</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45964.819422800923</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45964.819422800923</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45964.819422800923</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45964.819422800923</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45964.819422800923</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45964.819422800923</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45964.819422800923</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45964.819422800923</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45964.819422800923</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45964.819422800923</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45964.819422800923</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45964.819422800923</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45964.819422800923</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45964.819422800923</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45964.819422800923</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45964.819422800923</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45964.819422800923</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45964.819422800923</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45964.819422800923</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45964.819422800923</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45964.819422800923</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45964.819422800923</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45964.819422800923</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45964.819422800923</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45964.819422800923</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45964.819422800923</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45964.819422800923</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45964.819422800923</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45964.819422800923</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45964.819422800923</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45964.819422800923</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45964.819422800923</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45964.819422800923</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45964.819422800923</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45964.819422800923</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45964.819422800923</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45964.819422800923</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45964.819422800923</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45964.819422800923</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45964.819422800923</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45964.819422800923</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45964.819422800923</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45964.819422800923</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45964.819422800923</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45964.819422800923</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45964.819422800923</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45964.819422800923</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45964.819422800923</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45964.819422800923</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45964.819422800923</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45964.819422800923</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45964.819422800923</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45964.819422800923</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45964.819422800923</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45964.819422800923</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45964.819422800923</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45964.819422800923</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45964.819422800923</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45964.819422800923</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45964.819422800923</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45964.819422800923</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45964.819422800923</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45964.819422800923</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45964.819422800923</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45964.819422800923</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45964.819422800923</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45964.819422800923</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45964.819422800923</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45964.819422800923</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45964.819422800923</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45964.819422800923</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45964.819422800923</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45964.819422800923</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45964.819422800923</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45964.819422800923</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45964.819422800923</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45964.819422800923</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45964.819422800923</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45964.819422800923</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45964.819422800923</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45964.819422800923</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45964.819422800923</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45964.819422800923</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45964.819422800923</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45964.819422800923</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45964.819422800923</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45964.819422800923</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45964.819422800923</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45964.819422800923</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45964.819422800923</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45964.819422800923</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45964.819422800923</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45964.819422800923</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45964.819422800923</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45964.819422800923</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45964.819422800923</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45964.819422800923</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45964.819422800923</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45964.819422800923</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45964.819422800923</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45964.819422800923</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45964.819422800923</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45964.819422800923</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45964.819422800923</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45964.819422800923</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45964.819422800923</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45964.819422800923</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45964.819422800923</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45964.819422800923</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45964.819422800923</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45964.819422800923</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45964.819422800923</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45964.819422800923</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45964.819422800923</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45964.819422800923</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45964.819422800923</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45964.819422800923</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45964.819422800923</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45964.819422800923</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45964.819422800923</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45964.819422800923</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45964.819422800923</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45964.819422800923</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45964.819422800923</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45964.819422800923</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45964.819422800923</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45964.819422800923</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45964.819422800923</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45964.819422800923</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45964.819422800923</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45964.819422800923</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45964.819422800923</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45964.819422800923</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45964.819422800923</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45964.819422800923</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45964.819422800923</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45964.819422800923</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45964.819422800923</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45964.819422800923</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45964.819422800923</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45964.819422800923</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45964.819422800923</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45964.819422800923</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45964.819422800923</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45964.819422800923</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45964.819422800923</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45964.819422800923</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45964.819422800923</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45964.819422800923</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45964.819422800923</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45964.819422800923</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45964.819422800923</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45964.819422800923</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45964.819422800923</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45964.819422800923</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45964.819422800923</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45964.819422800923</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45964.819422800923</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45964.819422800923</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45964.819422800923</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45964.819422800923</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45964.819422800923</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45964.819422800923</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45964.819422800923</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45964.819422800923</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45964.819422800923</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45964.819422800923</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45964.819422800923</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45964.819422800923</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45964.819422800923</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45964.819422800923</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45964.819422800923</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45964.819422800923</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45964.819422800923</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45964.819422800923</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45964.819422800923</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45964.819422800923</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45964.819422800923</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45964.819422800923</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45964.819422800923</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45964.819422800923</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45964.819422800923</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45964.819422800923</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45964.819422800923</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45964.819422800923</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45964.819422800923</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45964.819422800923</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45964.819422800923</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45964.819422800923</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45964.819422800923</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45964.819422800923</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45964.819422800923</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45964.819422800923</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45964.819422800923</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45964.819422800923</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45964.819422800923</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45964.819422800923</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45964.819422800923</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45964.819422800923</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45964.819422800923</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45964.819422800923</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45964.819422800923</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45964.819422800923</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45964.819422800923</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45964.819422800923</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45964.819422800923</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45964.819422800923</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45964.819422800923</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45964.819422800923</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45964.819422800923</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45964.819422800923</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45964.819422800923</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45964.819422800923</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45964.819422800923</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45964.819422800923</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45964.819422800923</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45964.819422800923</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45964.819422800923</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45964.819422800923</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45964.819422800923</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45964.819422800923</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45964.819422800923</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45964.819422800923</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45964.819422800923</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45964.819422800923</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45964.819422800923</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45964.819422800923</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45964.819422800923</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45964.819422800923</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45964.819422800923</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45964.819422800923</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45964.819422800923</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45964.819422800923</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45964.819422800923</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45964.819422800923</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45964.819422800923</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45964.819422800923</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45964.819422800923</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45964.819422800923</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45964.819422800923</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45964.819422800923</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45964.819422800923</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45964.819422800923</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45964.819422800923</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45964.819422800923</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45964.819422800923</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45964.819422800923</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45964.819422800923</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45964.819422800923</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45964.819422800923</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45964.819422800923</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45964.819422800923</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45964.819422800923</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45964.819422800923</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45964.819422800923</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45964.819422800923</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45964.819422800923</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45964.819422800923</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45964.819422800923</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45964.819422800923</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45964.819422800923</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45964.819422800923</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45964.819422800923</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45964.819422800923</v>
      </c>
      <c r="H349" s="158"/>
      <c r="I349" s="157" t="str">
        <f>IFERROR(VLOOKUP(D349,DB!A:F,6,0),"")</f>
        <v/>
      </c>
      <c r="J349" s="157" t="str">
        <f>IFERROR(VLOOKUP(D349,DB!A:G,7,0),"")</f>
        <v/>
      </c>
      <c r="K349" s="157"/>
      <c r="L349" s="157" t="str">
        <f>IFERROR(VLOOKUP(D349,DB!A:I,9,0),"")</f>
        <v/>
      </c>
    </row>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9" ht="15"/>
    <row r="460" ht="15"/>
    <row r="462" ht="15"/>
    <row r="463" ht="15"/>
    <row r="464" ht="15"/>
    <row r="465" ht="15"/>
    <row r="467" ht="15"/>
    <row r="468" ht="15"/>
    <row r="475" ht="15"/>
    <row r="476" ht="15"/>
    <row r="477" ht="15"/>
    <row r="478" ht="15"/>
    <row r="479" ht="15"/>
    <row r="480" ht="15"/>
    <row r="483" ht="15"/>
    <row r="484" ht="15"/>
    <row r="485" ht="15"/>
    <row r="486" ht="15"/>
    <row r="487" ht="15"/>
    <row r="488" ht="15"/>
    <row r="489" ht="15"/>
    <row r="490" ht="15"/>
    <row r="491" ht="15"/>
    <row r="492" ht="15"/>
    <row r="493" ht="15"/>
    <row r="494"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50" ht="15"/>
    <row r="551" ht="15"/>
    <row r="588" ht="15"/>
    <row r="589" ht="15"/>
    <row r="590" ht="15"/>
    <row r="591" ht="15"/>
    <row r="592" ht="15"/>
    <row r="593" ht="15"/>
    <row r="594" ht="15"/>
    <row r="595" ht="15"/>
    <row r="596" ht="15"/>
    <row r="597"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8" ht="15"/>
    <row r="679" ht="15"/>
    <row r="680" ht="15"/>
    <row r="682" ht="15"/>
    <row r="683"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6" ht="15"/>
    <row r="717" ht="15"/>
    <row r="887" ht="15"/>
    <row r="888" ht="15"/>
    <row r="889" ht="15"/>
    <row r="890" ht="15"/>
    <row r="891" ht="15"/>
    <row r="892" ht="15"/>
    <row r="898" ht="15"/>
    <row r="899" ht="15"/>
    <row r="900" ht="15"/>
    <row r="901" ht="15"/>
    <row r="902" ht="15"/>
    <row r="903" ht="15"/>
    <row r="904"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5" ht="15"/>
    <row r="956" ht="15"/>
    <row r="962" ht="15"/>
    <row r="963" ht="15"/>
    <row r="965" ht="15"/>
    <row r="966" ht="15"/>
    <row r="967" ht="15"/>
    <row r="968" ht="15"/>
    <row r="969" ht="15"/>
    <row r="970" ht="15"/>
    <row r="971" ht="15"/>
    <row r="973" ht="15"/>
    <row r="974" ht="15"/>
    <row r="975"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4" ht="15"/>
    <row r="1045" ht="15"/>
    <row r="1046" ht="15"/>
    <row r="1047" ht="15"/>
    <row r="1048" ht="15"/>
    <row r="1049" ht="15"/>
    <row r="1050"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3" ht="15"/>
    <row r="1074" ht="15"/>
    <row r="1075" ht="15"/>
    <row r="1076" ht="15"/>
    <row r="1077" ht="15"/>
    <row r="1078" ht="15"/>
    <row r="1079" ht="15"/>
    <row r="1081" ht="15"/>
    <row r="1082"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10" ht="15"/>
    <row r="1111" ht="15"/>
    <row r="1114" ht="15"/>
    <row r="1115" ht="15"/>
    <row r="1116" ht="15"/>
    <row r="1117" ht="15"/>
    <row r="1118" ht="15"/>
    <row r="1119" ht="15"/>
    <row r="1120" ht="15"/>
    <row r="1121" ht="15"/>
    <row r="1124" ht="15"/>
    <row r="1125" ht="15"/>
    <row r="1126" ht="15"/>
    <row r="1127" ht="15"/>
    <row r="1128" ht="15"/>
    <row r="1129" ht="15"/>
    <row r="1130" ht="15"/>
    <row r="1131" ht="15"/>
    <row r="1132" ht="15"/>
    <row r="1133" ht="15"/>
    <row r="1134" ht="15"/>
    <row r="1135" ht="15"/>
    <row r="1137" ht="15"/>
    <row r="1138" ht="15"/>
    <row r="1139" ht="15"/>
    <row r="1142" ht="15"/>
    <row r="1144" ht="15"/>
    <row r="1146" ht="15"/>
    <row r="1149" ht="15"/>
    <row r="1150" ht="15"/>
    <row r="1151" ht="15"/>
    <row r="1153" ht="15"/>
    <row r="1155" ht="15"/>
    <row r="1156" ht="15"/>
    <row r="1157" ht="15"/>
    <row r="1158" ht="15"/>
    <row r="1159" ht="15"/>
    <row r="1161" ht="15"/>
    <row r="1162" ht="15"/>
    <row r="1163" ht="15"/>
    <row r="1164" ht="15"/>
    <row r="1166" ht="15"/>
    <row r="1168" ht="15"/>
    <row r="1169" ht="15"/>
    <row r="1171" ht="15"/>
    <row r="1172" ht="15"/>
    <row r="1173" ht="15"/>
    <row r="1174" ht="15"/>
    <row r="1176" ht="15"/>
    <row r="1178" ht="15"/>
    <row r="1179" ht="15"/>
    <row r="1180" ht="15"/>
    <row r="1181" ht="15"/>
    <row r="1183" ht="15"/>
    <row r="1184" ht="15"/>
    <row r="1185" ht="15"/>
    <row r="1186" ht="15"/>
    <row r="1187" ht="15"/>
    <row r="1188" ht="15"/>
    <row r="1189" ht="15"/>
    <row r="1192" ht="15"/>
    <row r="1194" ht="15"/>
    <row r="1195" ht="15"/>
    <row r="1196" ht="15"/>
    <row r="1197" ht="15"/>
    <row r="1198" ht="15"/>
    <row r="1199" ht="15"/>
    <row r="1200" ht="15"/>
    <row r="1201" ht="15"/>
    <row r="1204" ht="15"/>
    <row r="1205" ht="15"/>
    <row r="1207" ht="15"/>
    <row r="1209" ht="15"/>
    <row r="1210" ht="15"/>
    <row r="1211" ht="15"/>
    <row r="1212" ht="15"/>
    <row r="1213" ht="15"/>
    <row r="1217" ht="15"/>
    <row r="1218" ht="15"/>
    <row r="1220" ht="15"/>
    <row r="1221" ht="15"/>
    <row r="1224" ht="15"/>
    <row r="1225" ht="15"/>
    <row r="1229" ht="15"/>
    <row r="1236" ht="15"/>
    <row r="1238" ht="15"/>
    <row r="1239" ht="15"/>
    <row r="1240" ht="15"/>
    <row r="1247" ht="15"/>
    <row r="1248" ht="15"/>
    <row r="1252" ht="15"/>
    <row r="1253" ht="15"/>
    <row r="1257" ht="15"/>
    <row r="1258" ht="15"/>
  </sheetData>
  <dataValidations count="2">
    <dataValidation allowBlank="1" showInputMessage="1" showErrorMessage="1" sqref="E1" xr:uid="{920C6338-E771-4DAE-8C89-92A9093EA4DE}"/>
    <dataValidation type="list" allowBlank="1" showInputMessage="1" showErrorMessage="1" sqref="E2:E3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8"/>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c r="B2" s="169" t="str">
        <f>IFERROR(VLOOKUP(D2,DB!A:K,11,0),"")</f>
        <v/>
      </c>
      <c r="C2" s="170"/>
      <c r="D2" s="169"/>
      <c r="E2" s="102"/>
      <c r="F2" s="171"/>
      <c r="G2" s="115">
        <f t="shared" ref="G2:G8" ca="1" si="0">IFERROR(NOW()-F2,"-")</f>
        <v>45964.819422800923</v>
      </c>
      <c r="H2" s="171"/>
      <c r="I2" s="169" t="str">
        <f>IFERROR(VLOOKUP(D2,DB!A:F,6,0),"")</f>
        <v/>
      </c>
      <c r="J2" s="169" t="str">
        <f>IFERROR(VLOOKUP(D2,DB!A:G,7,0),"")</f>
        <v/>
      </c>
      <c r="K2" s="172"/>
      <c r="L2" s="173" t="str">
        <f>IFERROR(VLOOKUP(D2,DB!A:I,9,0),"")</f>
        <v/>
      </c>
    </row>
    <row r="3" spans="1:16383" ht="31.5" customHeight="1">
      <c r="A3" s="168"/>
      <c r="B3" s="169" t="str">
        <f>IFERROR(VLOOKUP(D3,DB!A:K,11,0),"")</f>
        <v/>
      </c>
      <c r="C3" s="170"/>
      <c r="D3" s="169"/>
      <c r="E3" s="102"/>
      <c r="F3" s="171"/>
      <c r="G3" s="115">
        <f t="shared" ca="1" si="0"/>
        <v>45964.819422800923</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45964.819422800923</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45964.819422800923</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45964.819422800923</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45964.819422800923</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45964.819422800923</v>
      </c>
      <c r="H8" s="171"/>
      <c r="I8" s="169" t="str">
        <f>IFERROR(VLOOKUP(D8,DB!A:F,6,0),"")</f>
        <v/>
      </c>
      <c r="J8" s="169" t="str">
        <f>IFERROR(VLOOKUP(D8,DB!A:G,7,0),"")</f>
        <v/>
      </c>
      <c r="K8" s="172"/>
      <c r="L8" s="173" t="str">
        <f>IFERROR(VLOOKUP(D8,DB!A:I,9,0),"")</f>
        <v/>
      </c>
    </row>
    <row r="9" spans="1:16383" ht="31.5" customHeight="1">
      <c r="A9" s="103"/>
      <c r="B9" s="102" t="str">
        <f>IFERROR(VLOOKUP(D9,DB!A:K,11,0),"")</f>
        <v/>
      </c>
      <c r="C9" s="104"/>
      <c r="D9" s="102"/>
      <c r="E9" s="105"/>
      <c r="F9" s="106"/>
      <c r="G9" s="76">
        <f ca="1">IFERROR(NOW()-F9,"-")</f>
        <v>45964.819422800923</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45964.819422800923</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45964.819422800923</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45964.819422800923</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45964.819422800923</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45964.819422800923</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45964.819422800923</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45964.819422800923</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45964.819422800923</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45964.819422800923</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45964.819422800923</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45964.819422800923</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45964.819422800923</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45964.819422800923</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45964.819422800923</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45964.819422800923</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45964.819422800923</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45964.819422800923</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45964.819422800923</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45964.819422800923</v>
      </c>
      <c r="H28" s="106"/>
      <c r="I28" s="102" t="str">
        <f>IFERROR(VLOOKUP(D28,DB!A:F,6,0),"")</f>
        <v/>
      </c>
      <c r="J28" s="101" t="str">
        <f>IFERROR(VLOOKUP(D28,DB!A:G,7,0),"")</f>
        <v/>
      </c>
      <c r="K28" s="107"/>
      <c r="L28" s="108" t="str">
        <f>IFERROR(VLOOKUP(D28,DB!A:I,9,0),"")</f>
        <v/>
      </c>
    </row>
  </sheetData>
  <dataValidations count="2">
    <dataValidation allowBlank="1" showInputMessage="1" showErrorMessage="1" sqref="E1" xr:uid="{380493DB-286A-4683-AF55-C78F04945A49}"/>
    <dataValidation type="list" allowBlank="1" showInputMessage="1" showErrorMessage="1" sqref="E2:E2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2025-11-03T16:41:46Z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